
<file path=[Content_Types].xml><?xml version="1.0" encoding="utf-8"?>
<Types xmlns="http://schemas.openxmlformats.org/package/2006/content-types">
  <Default Extension="xml" ContentType="application/xml"/>
  <Default Extension="bin" ContentType="application/vnd.openxmlformats-officedocument.spreadsheetml.printerSettings"/>
  <Default Extension="vml" ContentType="application/vnd.openxmlformats-officedocument.vmlDrawi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28908"/>
  <workbookPr hidePivotFieldList="1"/>
  <mc:AlternateContent xmlns:mc="http://schemas.openxmlformats.org/markup-compatibility/2006">
    <mc:Choice Requires="x15">
      <x15ac:absPath xmlns:x15ac="http://schemas.microsoft.com/office/spreadsheetml/2010/11/ac" url="/Users/kas1228/Desktop/"/>
    </mc:Choice>
  </mc:AlternateContent>
  <bookViews>
    <workbookView xWindow="0" yWindow="460" windowWidth="28800" windowHeight="16160"/>
  </bookViews>
  <sheets>
    <sheet name="By Owner" sheetId="23" r:id="rId1"/>
    <sheet name="By Owner-Current only" sheetId="12" r:id="rId2"/>
    <sheet name="By Owner &amp; Lot" sheetId="17" r:id="rId3"/>
    <sheet name="By Lot" sheetId="16" r:id="rId4"/>
    <sheet name="Dues Owed" sheetId="14" r:id="rId5"/>
    <sheet name="Deposits" sheetId="3" r:id="rId6"/>
    <sheet name="Lot 11" sheetId="15" r:id="rId7"/>
    <sheet name="Voting 1" sheetId="26" r:id="rId8"/>
    <sheet name="Voting 2" sheetId="27" r:id="rId9"/>
    <sheet name="checks-lot" sheetId="18" r:id="rId10"/>
    <sheet name="Name-dues" sheetId="7" r:id="rId11"/>
    <sheet name="categories" sheetId="28" r:id="rId12"/>
  </sheets>
  <definedNames>
    <definedName name="_xlnm._FilterDatabase" localSheetId="5" hidden="1">Deposits!$A$1:$AN$1623</definedName>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8"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Titles" localSheetId="5">Deposits!#REF!,Deposits!$1:$1</definedName>
    <definedName name="QBCANSUPPORTUPDATE" localSheetId="5">FALSE</definedName>
    <definedName name="QBCOMPANYFILENAME" localSheetId="5">"C:\Users\Karen\Documents\Intuit\Roosevelt Ridge HOA.QBW"</definedName>
    <definedName name="QBENDDATE" localSheetId="5">20200731</definedName>
    <definedName name="QBHEADERSONSCREEN" localSheetId="5">FALSE</definedName>
    <definedName name="QBMETADATASIZE" localSheetId="5">0</definedName>
    <definedName name="QBPRESERVECOLOR" localSheetId="5">TRUE</definedName>
    <definedName name="QBPRESERVEFONT" localSheetId="5">TRUE</definedName>
    <definedName name="QBPRESERVEROWHEIGHT" localSheetId="5">TRUE</definedName>
    <definedName name="QBPRESERVESPACE" localSheetId="5">FALSE</definedName>
    <definedName name="QBREPORTCOLAXIS" localSheetId="5">0</definedName>
    <definedName name="QBREPORTCOMPANYID" localSheetId="5">"817cbc0b72bb4e5fab72716d83345cca"</definedName>
    <definedName name="QBREPORTCOMPARECOL_ANNUALBUDGET" localSheetId="5">FALSE</definedName>
    <definedName name="QBREPORTCOMPARECOL_AVGCOGS" localSheetId="5">FALSE</definedName>
    <definedName name="QBREPORTCOMPARECOL_AVGPRICE" localSheetId="5">FALSE</definedName>
    <definedName name="QBREPORTCOMPARECOL_BUDDIFF" localSheetId="5">FALSE</definedName>
    <definedName name="QBREPORTCOMPARECOL_BUDGET" localSheetId="5">FALSE</definedName>
    <definedName name="QBREPORTCOMPARECOL_BUDPCT" localSheetId="5">FALSE</definedName>
    <definedName name="QBREPORTCOMPARECOL_COGS" localSheetId="5">FALSE</definedName>
    <definedName name="QBREPORTCOMPARECOL_EXCLUDEAMOUNT" localSheetId="5">FALSE</definedName>
    <definedName name="QBREPORTCOMPARECOL_EXCLUDECURPERIOD" localSheetId="5">FALSE</definedName>
    <definedName name="QBREPORTCOMPARECOL_FORECAST" localSheetId="5">FALSE</definedName>
    <definedName name="QBREPORTCOMPARECOL_GROSSMARGIN" localSheetId="5">FALSE</definedName>
    <definedName name="QBREPORTCOMPARECOL_GROSSMARGINPCT" localSheetId="5">FALSE</definedName>
    <definedName name="QBREPORTCOMPARECOL_HOURS" localSheetId="5">FALSE</definedName>
    <definedName name="QBREPORTCOMPARECOL_PCTCOL" localSheetId="5">FALSE</definedName>
    <definedName name="QBREPORTCOMPARECOL_PCTEXPENSE" localSheetId="5">FALSE</definedName>
    <definedName name="QBREPORTCOMPARECOL_PCTINCOME" localSheetId="5">FALSE</definedName>
    <definedName name="QBREPORTCOMPARECOL_PCTOFSALES" localSheetId="5">FALSE</definedName>
    <definedName name="QBREPORTCOMPARECOL_PCTROW" localSheetId="5">FALSE</definedName>
    <definedName name="QBREPORTCOMPARECOL_PPDIFF" localSheetId="5">FALSE</definedName>
    <definedName name="QBREPORTCOMPARECOL_PPPCT" localSheetId="5">FALSE</definedName>
    <definedName name="QBREPORTCOMPARECOL_PREVPERIOD" localSheetId="5">FALSE</definedName>
    <definedName name="QBREPORTCOMPARECOL_PREVYEAR" localSheetId="5">FALSE</definedName>
    <definedName name="QBREPORTCOMPARECOL_PYDIFF" localSheetId="5">FALSE</definedName>
    <definedName name="QBREPORTCOMPARECOL_PYPCT" localSheetId="5">FALSE</definedName>
    <definedName name="QBREPORTCOMPARECOL_QTY" localSheetId="5">FALSE</definedName>
    <definedName name="QBREPORTCOMPARECOL_RATE" localSheetId="5">FALSE</definedName>
    <definedName name="QBREPORTCOMPARECOL_TRIPBILLEDMILES" localSheetId="5">FALSE</definedName>
    <definedName name="QBREPORTCOMPARECOL_TRIPBILLINGAMOUNT" localSheetId="5">FALSE</definedName>
    <definedName name="QBREPORTCOMPARECOL_TRIPMILES" localSheetId="5">FALSE</definedName>
    <definedName name="QBREPORTCOMPARECOL_TRIPNOTBILLABLEMILES" localSheetId="5">FALSE</definedName>
    <definedName name="QBREPORTCOMPARECOL_TRIPTAXDEDUCTIBLEAMOUNT" localSheetId="5">FALSE</definedName>
    <definedName name="QBREPORTCOMPARECOL_TRIPUNBILLEDMILES" localSheetId="5">FALSE</definedName>
    <definedName name="QBREPORTCOMPARECOL_YTD" localSheetId="5">FALSE</definedName>
    <definedName name="QBREPORTCOMPARECOL_YTDBUDGET" localSheetId="5">FALSE</definedName>
    <definedName name="QBREPORTCOMPARECOL_YTDPCT" localSheetId="5">FALSE</definedName>
    <definedName name="QBREPORTROWAXIS" localSheetId="5">70</definedName>
    <definedName name="QBREPORTSUBCOLAXIS" localSheetId="5">0</definedName>
    <definedName name="QBREPORTTYPE" localSheetId="5">116</definedName>
    <definedName name="QBROWHEADERS" localSheetId="5">1</definedName>
    <definedName name="QBSTARTDATE" localSheetId="5">20170101</definedName>
  </definedNames>
  <calcPr calcId="191029" concurrentCalc="0"/>
  <pivotCaches>
    <pivotCache cacheId="3" r:id="rId13"/>
    <pivotCache cacheId="4" r:id="rId14"/>
    <pivotCache cacheId="5" r:id="rId15"/>
  </pivotCaches>
  <extLst>
    <ext xmlns:x14="http://schemas.microsoft.com/office/spreadsheetml/2009/9/main" uri="{79F54976-1DA5-4618-B147-4CDE4B953A38}">
      <x14:workbookPr defaultImageDpi="32767"/>
    </ext>
    <ext xmlns:mx="http://schemas.microsoft.com/office/mac/excel/2008/main" uri="{7523E5D3-25F3-A5E0-1632-64F254C22452}">
      <mx:ArchID Flags="2"/>
    </ex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0" i="18" l="1"/>
  <c r="J30" i="18"/>
  <c r="E38" i="23"/>
  <c r="E37" i="23"/>
  <c r="F43" i="17"/>
  <c r="F42" i="17"/>
  <c r="E29" i="16"/>
  <c r="E28" i="16"/>
  <c r="K4" i="18"/>
  <c r="S42" i="14"/>
  <c r="D28" i="16"/>
  <c r="J4" i="18"/>
  <c r="B28" i="28"/>
  <c r="D43" i="15"/>
  <c r="D61" i="15"/>
  <c r="D60" i="15"/>
  <c r="D59" i="15"/>
  <c r="D58" i="15"/>
  <c r="D57" i="15"/>
  <c r="D56" i="15"/>
  <c r="D55" i="15"/>
  <c r="D54" i="15"/>
  <c r="D53" i="15"/>
  <c r="D52" i="15"/>
  <c r="D51" i="15"/>
  <c r="D50" i="15"/>
  <c r="D49" i="15"/>
  <c r="D48" i="15"/>
  <c r="I59" i="27"/>
  <c r="E13" i="16"/>
  <c r="S54" i="27"/>
  <c r="S53" i="27"/>
  <c r="S52" i="27"/>
  <c r="R52" i="27"/>
  <c r="Q52" i="27"/>
  <c r="P52" i="27"/>
  <c r="O52" i="27"/>
  <c r="N52" i="27"/>
  <c r="M52" i="27"/>
  <c r="L52" i="27"/>
  <c r="K52" i="27"/>
  <c r="J52" i="27"/>
  <c r="I52" i="27"/>
  <c r="I53" i="27"/>
  <c r="E45" i="14"/>
  <c r="E42" i="17"/>
  <c r="F41" i="17"/>
  <c r="G41" i="17"/>
  <c r="F40" i="17"/>
  <c r="G40" i="17"/>
  <c r="F39" i="17"/>
  <c r="G39" i="17"/>
  <c r="F38" i="17"/>
  <c r="G38" i="17"/>
  <c r="F37" i="17"/>
  <c r="G37" i="17"/>
  <c r="F36" i="17"/>
  <c r="G36" i="17"/>
  <c r="F35" i="17"/>
  <c r="G35" i="17"/>
  <c r="F34" i="17"/>
  <c r="G34" i="17"/>
  <c r="F33" i="17"/>
  <c r="G33" i="17"/>
  <c r="F32" i="17"/>
  <c r="G32" i="17"/>
  <c r="F31" i="17"/>
  <c r="G31" i="17"/>
  <c r="F30" i="17"/>
  <c r="G30" i="17"/>
  <c r="F29" i="17"/>
  <c r="G29" i="17"/>
  <c r="F28" i="17"/>
  <c r="G28" i="17"/>
  <c r="F27" i="17"/>
  <c r="G27" i="17"/>
  <c r="F26" i="17"/>
  <c r="G26" i="17"/>
  <c r="F25" i="17"/>
  <c r="G25" i="17"/>
  <c r="F24" i="17"/>
  <c r="G24" i="17"/>
  <c r="F23" i="17"/>
  <c r="G23" i="17"/>
  <c r="F22" i="17"/>
  <c r="G22" i="17"/>
  <c r="F21" i="17"/>
  <c r="G21" i="17"/>
  <c r="F20" i="17"/>
  <c r="G20" i="17"/>
  <c r="F19" i="17"/>
  <c r="F18" i="17"/>
  <c r="G18" i="17"/>
  <c r="F17" i="17"/>
  <c r="G17" i="17"/>
  <c r="F16" i="17"/>
  <c r="G16" i="17"/>
  <c r="F15" i="17"/>
  <c r="G15" i="17"/>
  <c r="F14" i="17"/>
  <c r="G14" i="17"/>
  <c r="F13" i="17"/>
  <c r="G13" i="17"/>
  <c r="F12" i="17"/>
  <c r="G12" i="17"/>
  <c r="F11" i="17"/>
  <c r="G11" i="17"/>
  <c r="F10" i="17"/>
  <c r="G10" i="17"/>
  <c r="F9" i="17"/>
  <c r="G9" i="17"/>
  <c r="F8" i="17"/>
  <c r="G8" i="17"/>
  <c r="F7" i="17"/>
  <c r="G7" i="17"/>
  <c r="F6" i="17"/>
  <c r="G6" i="17"/>
  <c r="F5" i="17"/>
  <c r="G5" i="17"/>
  <c r="F4" i="17"/>
  <c r="G4" i="17"/>
  <c r="F3" i="17"/>
  <c r="G3" i="17"/>
  <c r="E36" i="23"/>
  <c r="F36" i="23"/>
  <c r="E35" i="23"/>
  <c r="F35" i="23"/>
  <c r="E34" i="23"/>
  <c r="F34" i="23"/>
  <c r="E33" i="23"/>
  <c r="F33" i="23"/>
  <c r="E32" i="23"/>
  <c r="F32" i="23"/>
  <c r="E31" i="23"/>
  <c r="F31" i="23"/>
  <c r="E30" i="23"/>
  <c r="F30" i="23"/>
  <c r="E29" i="23"/>
  <c r="F29" i="23"/>
  <c r="E28" i="23"/>
  <c r="F28" i="23"/>
  <c r="E27" i="23"/>
  <c r="F27" i="23"/>
  <c r="E26" i="23"/>
  <c r="F26" i="23"/>
  <c r="E25" i="23"/>
  <c r="F25" i="23"/>
  <c r="E24" i="23"/>
  <c r="F24" i="23"/>
  <c r="E23" i="23"/>
  <c r="F23" i="23"/>
  <c r="E22" i="23"/>
  <c r="F22" i="23"/>
  <c r="E21" i="23"/>
  <c r="F21" i="23"/>
  <c r="E20" i="23"/>
  <c r="F20" i="23"/>
  <c r="E19" i="23"/>
  <c r="F19" i="23"/>
  <c r="E18" i="23"/>
  <c r="F18" i="23"/>
  <c r="E17" i="23"/>
  <c r="F17" i="23"/>
  <c r="E16" i="23"/>
  <c r="F16" i="23"/>
  <c r="E15" i="23"/>
  <c r="F15" i="23"/>
  <c r="E14" i="23"/>
  <c r="F14" i="23"/>
  <c r="E13" i="23"/>
  <c r="F13" i="23"/>
  <c r="E12" i="23"/>
  <c r="F12" i="23"/>
  <c r="E11" i="23"/>
  <c r="F11" i="23"/>
  <c r="E10" i="23"/>
  <c r="F10" i="23"/>
  <c r="E9" i="23"/>
  <c r="F9" i="23"/>
  <c r="E8" i="23"/>
  <c r="F8" i="23"/>
  <c r="E7" i="23"/>
  <c r="F7" i="23"/>
  <c r="E6" i="23"/>
  <c r="F6" i="23"/>
  <c r="E5" i="23"/>
  <c r="F5" i="23"/>
  <c r="E4" i="23"/>
  <c r="F4" i="23"/>
  <c r="E3" i="23"/>
  <c r="F3" i="23"/>
  <c r="D37" i="23"/>
  <c r="C37" i="23"/>
  <c r="D42" i="17"/>
  <c r="E3" i="16"/>
  <c r="C28" i="16"/>
  <c r="C4" i="14"/>
  <c r="F29" i="18"/>
  <c r="D38" i="23"/>
  <c r="D29" i="16"/>
  <c r="S41" i="14"/>
  <c r="S40" i="14"/>
  <c r="S39" i="14"/>
  <c r="S38" i="14"/>
  <c r="S37" i="14"/>
  <c r="S36" i="14"/>
  <c r="S35" i="14"/>
  <c r="S34" i="14"/>
  <c r="S33" i="14"/>
  <c r="S32" i="14"/>
  <c r="S31" i="14"/>
  <c r="S30" i="14"/>
  <c r="S29" i="14"/>
  <c r="S28" i="14"/>
  <c r="S27" i="14"/>
  <c r="S26" i="14"/>
  <c r="S25" i="14"/>
  <c r="S24" i="14"/>
  <c r="S23" i="14"/>
  <c r="S22" i="14"/>
  <c r="S21" i="14"/>
  <c r="S20" i="14"/>
  <c r="S19" i="14"/>
  <c r="S18" i="14"/>
  <c r="S17" i="14"/>
  <c r="S16" i="14"/>
  <c r="S15" i="14"/>
  <c r="S14" i="14"/>
  <c r="S13" i="14"/>
  <c r="S12" i="14"/>
  <c r="S11" i="14"/>
  <c r="S10" i="14"/>
  <c r="S9" i="14"/>
  <c r="S8" i="14"/>
  <c r="S7" i="14"/>
  <c r="S6" i="14"/>
  <c r="S5" i="14"/>
  <c r="S4" i="14"/>
  <c r="S3" i="14"/>
  <c r="J6" i="18"/>
  <c r="K6" i="18"/>
  <c r="J18" i="18"/>
  <c r="J7" i="18"/>
  <c r="J9" i="18"/>
  <c r="J17" i="18"/>
  <c r="J12" i="18"/>
  <c r="J5" i="18"/>
  <c r="J16" i="18"/>
  <c r="J11" i="18"/>
  <c r="J24" i="18"/>
  <c r="J25" i="18"/>
  <c r="J26" i="18"/>
  <c r="J14" i="18"/>
  <c r="J8" i="18"/>
  <c r="J22" i="18"/>
  <c r="J15" i="18"/>
  <c r="J10" i="18"/>
  <c r="J19" i="18"/>
  <c r="J20" i="18"/>
  <c r="J21" i="18"/>
  <c r="J23" i="18"/>
  <c r="J13" i="18"/>
  <c r="J27" i="18"/>
  <c r="J28" i="18"/>
  <c r="K16" i="18"/>
  <c r="K28" i="18"/>
  <c r="K27" i="18"/>
  <c r="K26" i="18"/>
  <c r="K25" i="18"/>
  <c r="K24" i="18"/>
  <c r="K23" i="18"/>
  <c r="K22" i="18"/>
  <c r="K21" i="18"/>
  <c r="K20" i="18"/>
  <c r="K19" i="18"/>
  <c r="K18" i="18"/>
  <c r="K17" i="18"/>
  <c r="K15" i="18"/>
  <c r="K14" i="18"/>
  <c r="K13" i="18"/>
  <c r="K12" i="18"/>
  <c r="K11" i="18"/>
  <c r="K10" i="18"/>
  <c r="K9" i="18"/>
  <c r="K8" i="18"/>
  <c r="K7" i="18"/>
  <c r="K5" i="18"/>
  <c r="J29" i="18"/>
  <c r="I45" i="14"/>
  <c r="P1" i="3"/>
  <c r="F45" i="14"/>
  <c r="F13" i="16"/>
  <c r="E27" i="16"/>
  <c r="F27" i="16"/>
  <c r="E26" i="16"/>
  <c r="F26" i="16"/>
  <c r="E25" i="16"/>
  <c r="F25" i="16"/>
  <c r="E24" i="16"/>
  <c r="F24" i="16"/>
  <c r="E23" i="16"/>
  <c r="F23" i="16"/>
  <c r="E22" i="16"/>
  <c r="F22" i="16"/>
  <c r="E21" i="16"/>
  <c r="F21" i="16"/>
  <c r="E20" i="16"/>
  <c r="F20" i="16"/>
  <c r="E19" i="16"/>
  <c r="F19" i="16"/>
  <c r="E18" i="16"/>
  <c r="F18" i="16"/>
  <c r="E17" i="16"/>
  <c r="F17" i="16"/>
  <c r="E16" i="16"/>
  <c r="F16" i="16"/>
  <c r="E15" i="16"/>
  <c r="F15" i="16"/>
  <c r="E14" i="16"/>
  <c r="F14" i="16"/>
  <c r="E12" i="16"/>
  <c r="F12" i="16"/>
  <c r="E11" i="16"/>
  <c r="F11" i="16"/>
  <c r="E10" i="16"/>
  <c r="F10" i="16"/>
  <c r="E9" i="16"/>
  <c r="F9" i="16"/>
  <c r="E8" i="16"/>
  <c r="F8" i="16"/>
  <c r="E7" i="16"/>
  <c r="F7" i="16"/>
  <c r="E6" i="16"/>
  <c r="F6" i="16"/>
  <c r="E5" i="16"/>
  <c r="F5" i="16"/>
  <c r="E4" i="16"/>
  <c r="F4" i="16"/>
  <c r="F3" i="16"/>
  <c r="E43" i="17"/>
  <c r="R45" i="14"/>
  <c r="Q45" i="14"/>
  <c r="P45" i="14"/>
  <c r="O45" i="14"/>
  <c r="N45" i="14"/>
  <c r="M45" i="14"/>
  <c r="L45" i="14"/>
  <c r="K45" i="14"/>
  <c r="J45" i="14"/>
  <c r="H45" i="14"/>
  <c r="G45" i="14"/>
  <c r="E3" i="12"/>
  <c r="F3" i="12"/>
  <c r="E4" i="12"/>
  <c r="F4" i="12"/>
  <c r="E5" i="12"/>
  <c r="F5" i="12"/>
  <c r="E6" i="12"/>
  <c r="F6" i="12"/>
  <c r="E7" i="12"/>
  <c r="F7" i="12"/>
  <c r="E8" i="12"/>
  <c r="F8" i="12"/>
  <c r="E9" i="12"/>
  <c r="F9" i="12"/>
  <c r="E10" i="12"/>
  <c r="F10" i="12"/>
  <c r="E11" i="12"/>
  <c r="F11" i="12"/>
  <c r="E12" i="12"/>
  <c r="F12" i="12"/>
  <c r="E13" i="12"/>
  <c r="F13" i="12"/>
  <c r="E14" i="12"/>
  <c r="F14" i="12"/>
  <c r="E15" i="12"/>
  <c r="F15" i="12"/>
  <c r="E16" i="12"/>
  <c r="F16" i="12"/>
  <c r="E17" i="12"/>
  <c r="F17" i="12"/>
  <c r="E18" i="12"/>
  <c r="F18" i="12"/>
  <c r="E19" i="12"/>
  <c r="F19" i="12"/>
  <c r="E20" i="12"/>
  <c r="F20" i="12"/>
  <c r="E21" i="12"/>
  <c r="F21" i="12"/>
  <c r="E22" i="12"/>
  <c r="F22" i="12"/>
  <c r="E23" i="12"/>
  <c r="F23" i="12"/>
  <c r="E24" i="12"/>
  <c r="F24" i="12"/>
  <c r="E25" i="12"/>
  <c r="F25" i="12"/>
  <c r="E26" i="12"/>
  <c r="F26" i="12"/>
  <c r="C38" i="23"/>
  <c r="C29" i="16"/>
  <c r="D43" i="17"/>
</calcChain>
</file>

<file path=xl/comments1.xml><?xml version="1.0" encoding="utf-8"?>
<comments xmlns="http://schemas.openxmlformats.org/spreadsheetml/2006/main">
  <authors>
    <author>Kate Reed</author>
  </authors>
  <commentList>
    <comment ref="F1027" authorId="0">
      <text>
        <r>
          <rPr>
            <b/>
            <sz val="10"/>
            <color rgb="FF000000"/>
            <rFont val="Tahoma"/>
            <family val="2"/>
          </rPr>
          <t>Kate Anderson:</t>
        </r>
        <r>
          <rPr>
            <sz val="10"/>
            <color rgb="FF000000"/>
            <rFont val="Tahoma"/>
            <family val="2"/>
          </rPr>
          <t xml:space="preserve">
</t>
        </r>
        <r>
          <rPr>
            <sz val="10"/>
            <color rgb="FF000000"/>
            <rFont val="Tahoma"/>
            <family val="2"/>
          </rPr>
          <t>11/16/10 transferred from Checking to 1st Bank Savings</t>
        </r>
      </text>
    </comment>
  </commentList>
</comments>
</file>

<file path=xl/sharedStrings.xml><?xml version="1.0" encoding="utf-8"?>
<sst xmlns="http://schemas.openxmlformats.org/spreadsheetml/2006/main" count="7219" uniqueCount="519">
  <si>
    <t>Type</t>
  </si>
  <si>
    <t>Num</t>
  </si>
  <si>
    <t>Date</t>
  </si>
  <si>
    <t>Name</t>
  </si>
  <si>
    <t>Account</t>
  </si>
  <si>
    <t>Amount</t>
  </si>
  <si>
    <t>Deposit</t>
  </si>
  <si>
    <t>Payment</t>
  </si>
  <si>
    <t>De la Vega, Philip A. and Judy A.</t>
  </si>
  <si>
    <t>Pure, David T. and Pamela J.</t>
  </si>
  <si>
    <t>Keller, Sheryl</t>
  </si>
  <si>
    <t>Keicher, Jeff and Susan Munson</t>
  </si>
  <si>
    <t>Harris, Rich and Lisa</t>
  </si>
  <si>
    <t>Fontaine, Orie Jr.</t>
  </si>
  <si>
    <t>Wallace, David M. and Giselle F.</t>
  </si>
  <si>
    <t>Twining, Peter and Christine</t>
  </si>
  <si>
    <t>Cheung, Robin ChiKong</t>
  </si>
  <si>
    <t>Fujii, Deanne</t>
  </si>
  <si>
    <t>Wilson, Robert F. &amp; Jacqueline</t>
  </si>
  <si>
    <t>Feagins, Brian A. &amp; Kelley J.</t>
  </si>
  <si>
    <t>Graff, Dan and Dorinda</t>
  </si>
  <si>
    <t>Aucoin, Chris and Evelyn</t>
  </si>
  <si>
    <t>Kennedy, John &amp; Alisha</t>
  </si>
  <si>
    <t>Wiatrowski, Thaddeus and Connie</t>
  </si>
  <si>
    <t>Morello, Robert and Shirley Chin</t>
  </si>
  <si>
    <t>Lone Pine Real Estate, LLC</t>
  </si>
  <si>
    <t>Sharma, Rajiv and Kathleen</t>
  </si>
  <si>
    <t>Sarghos, Richard and Paulette</t>
  </si>
  <si>
    <t>Mayberry, Lee &amp; Jeanine Rodriguez</t>
  </si>
  <si>
    <t>Security Surveillance Systems</t>
  </si>
  <si>
    <t>Lurie, Gordon &amp; Kathy Witczak</t>
  </si>
  <si>
    <t>Bramante, Andrew &amp; Sharron</t>
  </si>
  <si>
    <t>Bertele, Theodore</t>
  </si>
  <si>
    <t>Anderson, Eric &amp; Katherine</t>
  </si>
  <si>
    <t>1st Bank HOA Checking</t>
  </si>
  <si>
    <t>Undeposited Funds</t>
  </si>
  <si>
    <t>1st Bank HOA Reserve Account</t>
  </si>
  <si>
    <t>Interest Income</t>
  </si>
  <si>
    <t>Entry Way / Gate</t>
  </si>
  <si>
    <t>1014</t>
  </si>
  <si>
    <t>1017</t>
  </si>
  <si>
    <t>Gearhart, John and Kristen Fogarty</t>
  </si>
  <si>
    <t>Nolan, Charles and Deborah</t>
  </si>
  <si>
    <t>Burnstein, Michael</t>
  </si>
  <si>
    <t>State Farm Insurance</t>
  </si>
  <si>
    <t>Bank Service Charges</t>
  </si>
  <si>
    <t>Dues Income</t>
  </si>
  <si>
    <t>Escrow Demand Income</t>
  </si>
  <si>
    <t>Liability Insurance</t>
  </si>
  <si>
    <t>Miscellaneous Income</t>
  </si>
  <si>
    <t>Miller, Jessica</t>
  </si>
  <si>
    <t>Legal Fees</t>
  </si>
  <si>
    <t>full year dues -$100 plus dues from previous year</t>
  </si>
  <si>
    <t>full year dues plus wire fee</t>
  </si>
  <si>
    <t>previously overpaid dues so only owed $50</t>
  </si>
  <si>
    <t>full year dues -$100 (one month already paid)</t>
  </si>
  <si>
    <t>schematic plan review</t>
  </si>
  <si>
    <t>Stevens, Joel and Lisa</t>
  </si>
  <si>
    <t>Kaiser, Michael L. &amp; Karen S.</t>
  </si>
  <si>
    <t>DGO Access, LLC</t>
  </si>
  <si>
    <t>Todd, Katherine</t>
  </si>
  <si>
    <t>Powers, Victoria</t>
  </si>
  <si>
    <t>1030</t>
  </si>
  <si>
    <t>Schorer, Scott C</t>
  </si>
  <si>
    <t>reimbursement as Scott accidentally used business card for personal use</t>
  </si>
  <si>
    <t>full year discount -$37.50 plus one month from the previous year</t>
  </si>
  <si>
    <t>Trash/Slash Collection</t>
  </si>
  <si>
    <t>full year discount -$100 (2 years)</t>
  </si>
  <si>
    <t>1039</t>
  </si>
  <si>
    <t>Ewing-Leavitt Insurance</t>
  </si>
  <si>
    <t>FNBC Checking 9018</t>
  </si>
  <si>
    <t>Hobson, Wes</t>
  </si>
  <si>
    <t>1024</t>
  </si>
  <si>
    <t>Reserve Funds</t>
  </si>
  <si>
    <t>FNBC Savings 2184</t>
  </si>
  <si>
    <t>Rocky Mountain Forest Management</t>
  </si>
  <si>
    <t>Road Maintenance</t>
  </si>
  <si>
    <t>10288</t>
  </si>
  <si>
    <t>full year discount -$37.50 + one payment from the previous year</t>
  </si>
  <si>
    <t>1004</t>
  </si>
  <si>
    <t>Deposit Date</t>
  </si>
  <si>
    <t>Memo</t>
  </si>
  <si>
    <t>Dues</t>
  </si>
  <si>
    <t>Credit Card Fees</t>
  </si>
  <si>
    <t>Wire fee</t>
  </si>
  <si>
    <t>Interest</t>
  </si>
  <si>
    <t>Column Labels</t>
  </si>
  <si>
    <t>Row Labels</t>
  </si>
  <si>
    <t>Grand Total</t>
  </si>
  <si>
    <t>Year</t>
  </si>
  <si>
    <t>Sum of Amount</t>
  </si>
  <si>
    <t>Discount (full year)</t>
  </si>
  <si>
    <t>Pmt from 2011; full year discount -$37.50 plus one month from the previous year</t>
  </si>
  <si>
    <t>pmt from 2009; full year discount -$37.50 + one payment from the previous year</t>
  </si>
  <si>
    <t>2016; full year discount -$100 (2 years)</t>
  </si>
  <si>
    <t>(Multiple Items)</t>
  </si>
  <si>
    <t>Lot</t>
  </si>
  <si>
    <t>Unpaid dues</t>
  </si>
  <si>
    <t>Notes</t>
  </si>
  <si>
    <t>Dues Owed</t>
  </si>
  <si>
    <t>Transaction Date</t>
  </si>
  <si>
    <t>Seller</t>
  </si>
  <si>
    <t>Buyer</t>
  </si>
  <si>
    <t>LP</t>
  </si>
  <si>
    <t>Bertele*</t>
  </si>
  <si>
    <t>N/A</t>
  </si>
  <si>
    <t>LP*</t>
  </si>
  <si>
    <t>Cheung*</t>
  </si>
  <si>
    <t>Morello-Chin*</t>
  </si>
  <si>
    <t>Sarghos*</t>
  </si>
  <si>
    <t>De La Vega</t>
  </si>
  <si>
    <t>Anderson*</t>
  </si>
  <si>
    <t>Hobson</t>
  </si>
  <si>
    <t>Fontaine</t>
  </si>
  <si>
    <t>Mayberry-Rodriguez*</t>
  </si>
  <si>
    <t>Kaiser</t>
  </si>
  <si>
    <t>Keller*</t>
  </si>
  <si>
    <t>Pure*</t>
  </si>
  <si>
    <t>Powers (Eq Tr)</t>
  </si>
  <si>
    <t>Wiatrowski*</t>
  </si>
  <si>
    <t>Todd</t>
  </si>
  <si>
    <t>Todd (Estate)</t>
  </si>
  <si>
    <t>Graff*</t>
  </si>
  <si>
    <t>Feagins</t>
  </si>
  <si>
    <t>Nolan*</t>
  </si>
  <si>
    <t>Keicher-Munson*</t>
  </si>
  <si>
    <t>Hamilton-Green</t>
  </si>
  <si>
    <t>Sharma*</t>
  </si>
  <si>
    <t>Aucoin*</t>
  </si>
  <si>
    <t>Wilson*</t>
  </si>
  <si>
    <t>Twining*</t>
  </si>
  <si>
    <t>Harris*</t>
  </si>
  <si>
    <t>Kennedy*</t>
  </si>
  <si>
    <t>Stevens</t>
  </si>
  <si>
    <t>Bramante*</t>
  </si>
  <si>
    <t>Lurie-Witczak*</t>
  </si>
  <si>
    <t>Burnstein*</t>
  </si>
  <si>
    <t xml:space="preserve">Monthly Dues: </t>
  </si>
  <si>
    <t>NOTES</t>
  </si>
  <si>
    <t>Anderson, Eric &amp; Katherine (7)</t>
  </si>
  <si>
    <t>Aucoin, Chris and Evelyn (18)</t>
  </si>
  <si>
    <t>Bertele, Theodore (1,3)</t>
  </si>
  <si>
    <t>Bramante, Andrew &amp; Sharron (23)</t>
  </si>
  <si>
    <t>Burnstein, Michael (25)</t>
  </si>
  <si>
    <t>Cheung, Robin ChiKong (4)</t>
  </si>
  <si>
    <t>Gearhart, John &amp; Kristen Fogarty (8)</t>
  </si>
  <si>
    <t>Harris, Rich and Lisa (21)</t>
  </si>
  <si>
    <t>Keicher, Jeff and Susan Munson (16)</t>
  </si>
  <si>
    <t>Keller, Sheryl (11)</t>
  </si>
  <si>
    <t>Kennedy, John &amp; Alisha (22)</t>
  </si>
  <si>
    <t>Mayberry, Lee &amp; Jeanine Rodriguez (10)</t>
  </si>
  <si>
    <t>Morello, Robert &amp; Shirley Chin (5)</t>
  </si>
  <si>
    <t>Nolan, Charles and Deborah (15)</t>
  </si>
  <si>
    <t>Pure, David T. and Pamela J. (12)</t>
  </si>
  <si>
    <t>Sarghos, Richard &amp; Paulette (6)</t>
  </si>
  <si>
    <t>Sharma, Rajiv &amp; Kathleen (17)</t>
  </si>
  <si>
    <t>Twining, Peter &amp; Christine (20)</t>
  </si>
  <si>
    <t>Wallace, David M. and Giselle F. (9)</t>
  </si>
  <si>
    <t>Wiatrowski, Thaddeus &amp; Connie (13)</t>
  </si>
  <si>
    <t>Wilson, Robert F. &amp; Jacqueline (19)</t>
  </si>
  <si>
    <t>Lurie, Gordon &amp; Kathy Witczak (24)</t>
  </si>
  <si>
    <t>Graff, Dan &amp; Dorinda (14)</t>
  </si>
  <si>
    <t>Unpaid Dues (Lone Pine/Bertele)</t>
  </si>
  <si>
    <t>Unpaid Dues (Lone Pine)</t>
  </si>
  <si>
    <t>Unpaid dues (Kennedy)</t>
  </si>
  <si>
    <t>Paid Q1 2020 dues in 2019</t>
  </si>
  <si>
    <t>Fontaine: late fees, interest, attorney fees</t>
  </si>
  <si>
    <t>De la Vega, Philip A. and Judy A. (7)</t>
  </si>
  <si>
    <t>Feagins, Brian A. &amp; Kelley J. (15)</t>
  </si>
  <si>
    <t>Fontaine, Orie Jr. (10)</t>
  </si>
  <si>
    <t>Overpayment (Late fees, interest, attorney fees)</t>
  </si>
  <si>
    <t>Hobson, Wes (9)</t>
  </si>
  <si>
    <t>Powers, Victoria (13)</t>
  </si>
  <si>
    <t>Fujii, Deanne (8)</t>
  </si>
  <si>
    <t>Stevens, Joel and Lisa (23)</t>
  </si>
  <si>
    <t>Todd, Katherine (14)</t>
  </si>
  <si>
    <t>check</t>
  </si>
  <si>
    <t>Dec 2006 - Dec 2009</t>
  </si>
  <si>
    <t>Oct, Dec 2010 -  Dec 2011</t>
  </si>
  <si>
    <t>2014 - March 2015</t>
  </si>
  <si>
    <t>2016-2017</t>
  </si>
  <si>
    <t>Fm Karen: "Not sure what happened with Nov. 2010.  I don't see an invoice or payment for that month."</t>
  </si>
  <si>
    <t>n/a</t>
  </si>
  <si>
    <t>"Escrow Demand Income"; Payor Mountain Land Title Company</t>
  </si>
  <si>
    <t>Full Year Discount:</t>
  </si>
  <si>
    <t>Total Annual Amount Due:</t>
  </si>
  <si>
    <t>NOTE [2] Spreadsheet begins Sept 2006, when complete deposit data is first available</t>
  </si>
  <si>
    <t>Total Dues Paid</t>
  </si>
  <si>
    <t>Total Dues Owed</t>
  </si>
  <si>
    <t>credit card fees for 2019 annual dues</t>
  </si>
  <si>
    <t>Total payment $1075</t>
  </si>
  <si>
    <t>Total payment $1,235.05</t>
  </si>
  <si>
    <t>2015 dues?</t>
  </si>
  <si>
    <t>2014 (complete)</t>
  </si>
  <si>
    <t>2013 (complete)</t>
  </si>
  <si>
    <t>2012 (complete)</t>
  </si>
  <si>
    <t>2011 (complete)</t>
  </si>
  <si>
    <t>2010 (complete)</t>
  </si>
  <si>
    <t>2015 (complete)</t>
  </si>
  <si>
    <t>2016 (complete)</t>
  </si>
  <si>
    <t>2017 (complete)</t>
  </si>
  <si>
    <t>2018 (complete)</t>
  </si>
  <si>
    <t>2019 (complete)</t>
  </si>
  <si>
    <t>Kennedy</t>
  </si>
  <si>
    <t>LP/Bertele</t>
  </si>
  <si>
    <t>March 2016 + $25 left over from Jan/Feb 2016 invoice</t>
  </si>
  <si>
    <t>April 2016 + $25 for May 2016</t>
  </si>
  <si>
    <t>Remaining $75 from May + $50 for June 2016</t>
  </si>
  <si>
    <t xml:space="preserve">extra $10 / month (Jan - Sept. 2006) + $160 October </t>
  </si>
  <si>
    <t>extra $10 / month (January - December 2006)</t>
  </si>
  <si>
    <t>2015 Dues + Jan - Mar 2016</t>
  </si>
  <si>
    <t>Dues Sept 2015</t>
  </si>
  <si>
    <t>Dues Oct 2015</t>
  </si>
  <si>
    <t>Dues Nov 2015</t>
  </si>
  <si>
    <t>Opening Balance $600?, extra $10 / month (January - September 2006), Oct 2006 $160</t>
  </si>
  <si>
    <t>?</t>
  </si>
  <si>
    <t>Dues Sept - Dec 2015, January 2016</t>
  </si>
  <si>
    <t>April - Dec 2016</t>
  </si>
  <si>
    <t>Extra $10/month Jan - Oct 2006 + $50?</t>
  </si>
  <si>
    <t>Dues Oct 2006</t>
  </si>
  <si>
    <t>extra $10 / month (January - October 2006)</t>
  </si>
  <si>
    <t>Q1 2007 + $10 owed from 2006</t>
  </si>
  <si>
    <t>owed from invoice Jan/Feb 2016</t>
  </si>
  <si>
    <t>2015^</t>
  </si>
  <si>
    <t>??</t>
  </si>
  <si>
    <t>Nov 2009</t>
  </si>
  <si>
    <t>Dec 2009</t>
  </si>
  <si>
    <t>2015 refund owed</t>
  </si>
  <si>
    <t>Jun 2015</t>
  </si>
  <si>
    <t>Jul 2015</t>
  </si>
  <si>
    <t>Aug 2015</t>
  </si>
  <si>
    <t>Sept 2015</t>
  </si>
  <si>
    <t>Oct 2015</t>
  </si>
  <si>
    <t>Nov 2015</t>
  </si>
  <si>
    <t>Dec 2015</t>
  </si>
  <si>
    <t>Jan 2016</t>
  </si>
  <si>
    <t>Feb 2016</t>
  </si>
  <si>
    <t>Mar 2016</t>
  </si>
  <si>
    <t>Apr 2016</t>
  </si>
  <si>
    <t>May 2016</t>
  </si>
  <si>
    <t>Jun 2016</t>
  </si>
  <si>
    <t>Jul 2016</t>
  </si>
  <si>
    <t>Aug 2016</t>
  </si>
  <si>
    <t>Dec 2016</t>
  </si>
  <si>
    <t>Jan 2017</t>
  </si>
  <si>
    <t>Feb 2017</t>
  </si>
  <si>
    <t>Mar 2017</t>
  </si>
  <si>
    <t>Apr 2017</t>
  </si>
  <si>
    <t>May 2017</t>
  </si>
  <si>
    <t>Jun 2017</t>
  </si>
  <si>
    <t>Jul 2017</t>
  </si>
  <si>
    <t>Aug 2017</t>
  </si>
  <si>
    <t>Sept 2017</t>
  </si>
  <si>
    <t>Oct 2017</t>
  </si>
  <si>
    <t>Sept-Nov 2016</t>
  </si>
  <si>
    <t>Nov 2017</t>
  </si>
  <si>
    <t>Dec 2017</t>
  </si>
  <si>
    <t>Q1 2019</t>
  </si>
  <si>
    <t>Q2 2019</t>
  </si>
  <si>
    <t>Q3 2019</t>
  </si>
  <si>
    <t>Q4 2019</t>
  </si>
  <si>
    <t>Nov-Dec 2016</t>
  </si>
  <si>
    <t>No 2017 discount</t>
  </si>
  <si>
    <t>Purchase Date: 10/30/2009</t>
  </si>
  <si>
    <t>Purchase Date: 12/11/2009</t>
  </si>
  <si>
    <t>Purchase Date: 12/24/2009</t>
  </si>
  <si>
    <t>Purchase Date: 5/29/2015</t>
  </si>
  <si>
    <t xml:space="preserve">Dues January - November 2015 </t>
  </si>
  <si>
    <t>Category</t>
  </si>
  <si>
    <t>2015 full year pre-payment refund of $300 not paid (KA)</t>
  </si>
  <si>
    <t>May - August $400 (KB)</t>
  </si>
  <si>
    <t>overpaid, carried a credit of $75 to next year  (KB)</t>
  </si>
  <si>
    <t>$1,622.50 (total) = $1,500 (2010 dues) - $37.50 (discount) + $160 (2009 payment)</t>
  </si>
  <si>
    <t>$1200 (total) = full year dues -$100 discount, plus two gate remotes (overpaid $10)</t>
  </si>
  <si>
    <t>Nov 2006</t>
  </si>
  <si>
    <t>May 2018</t>
  </si>
  <si>
    <t>Jun 2018</t>
  </si>
  <si>
    <t>Jul 2018</t>
  </si>
  <si>
    <t>Aug 2018</t>
  </si>
  <si>
    <t>Sep 2018</t>
  </si>
  <si>
    <t>Oct 2018</t>
  </si>
  <si>
    <t>Nov 2018</t>
  </si>
  <si>
    <t>Dec 2018</t>
  </si>
  <si>
    <t>Apr-May 2008</t>
  </si>
  <si>
    <t>Feb-Mar 2008</t>
  </si>
  <si>
    <t>Jan 2008</t>
  </si>
  <si>
    <t>Q1 2009</t>
  </si>
  <si>
    <t>Q4 2008</t>
  </si>
  <si>
    <t>Jun-Sept 2008</t>
  </si>
  <si>
    <t>Jul-Dec 2009</t>
  </si>
  <si>
    <t>Feb-Apr 2019</t>
  </si>
  <si>
    <t>Jan-Sep 2010</t>
  </si>
  <si>
    <t>Jun-Oct 2006</t>
  </si>
  <si>
    <t>Q2 2009</t>
  </si>
  <si>
    <t>Jan 2018</t>
  </si>
  <si>
    <t>No 2010 discount ($37.50)</t>
  </si>
  <si>
    <t>Paid $100 1/25, remainder 2/23; no 2017 discount ($100)</t>
  </si>
  <si>
    <t>??  Total payment $1075</t>
  </si>
  <si>
    <t>?? reimburse wire fee</t>
  </si>
  <si>
    <t>Not sure why we were crediting wire fees; doesn't appear wire fees were even being charged in the first place</t>
  </si>
  <si>
    <t>BOD Look Into/Errors</t>
  </si>
  <si>
    <t>In QBs as dues. Not sure what this is but it doesn't appear to be dues, meaning it should probably have gone to the reserve account.</t>
  </si>
  <si>
    <t>not sure what this was for</t>
  </si>
  <si>
    <t>Should this have gone to the reserve fund?</t>
  </si>
  <si>
    <t>No adjustment made for change in 2015 dues amount from $125 to $100 but it looks like adjustments were made in 2016, 2017, 2018</t>
  </si>
  <si>
    <t>$400 (total) = $100 left from Q2 + $300 for Q3</t>
  </si>
  <si>
    <t>2009 dues?</t>
  </si>
  <si>
    <t>Should this have gone to the reserve fund? Credit of $155 for what?</t>
  </si>
  <si>
    <t>Should have received 2012 discount ($37.50)</t>
  </si>
  <si>
    <t>$1,165 (total) = $1,250 (2013 dues left) + $25 wire fee credit</t>
  </si>
  <si>
    <t>$1,165 (total) = $1,250 (2013 dues left) + $25 wire fee credit + $60 discount</t>
  </si>
  <si>
    <t xml:space="preserve">Separate deposit but same day as $1,165. </t>
  </si>
  <si>
    <t>Why did the HOA pay this? Shows up as a Bank Fee on QB expenses</t>
  </si>
  <si>
    <t>dues less $45 credit for gate remote</t>
  </si>
  <si>
    <t>$</t>
  </si>
  <si>
    <t>Unpaid Dues</t>
  </si>
  <si>
    <t>% of Total Owed</t>
  </si>
  <si>
    <t xml:space="preserve">Dues Owed </t>
  </si>
  <si>
    <t>Dues Owed &amp; Paid from Sept 1, 2006 to Dec 31, 2019</t>
  </si>
  <si>
    <t>Difference
$</t>
  </si>
  <si>
    <t>Difference
%</t>
  </si>
  <si>
    <t>Dues 
Paid</t>
  </si>
  <si>
    <t>Deposit data is only available beginning 9/1/06</t>
  </si>
  <si>
    <t xml:space="preserve">NOTE [1] This spreadsheet only accounts for LP's ownership of lots 1, 2, 3, and 11. It does NOT account for LP's ownership of lots prior to each lot's initial sale. </t>
  </si>
  <si>
    <t>First full month May 2018 (confirmed)</t>
  </si>
  <si>
    <t>Purch 9/19/16; First full month paid Nov 2016 (?)</t>
  </si>
  <si>
    <t>Paid late so no 2016 discount --KA</t>
  </si>
  <si>
    <t>Purch 1/3/08</t>
  </si>
  <si>
    <t>Purch 12/24/09</t>
  </si>
  <si>
    <t>Mar 2007 (Partial)</t>
  </si>
  <si>
    <t>Purch 3/6/07; Partial month; Mar 6-31 $129.03 ($5.16/day for 25 days) --KA</t>
  </si>
  <si>
    <t>Purch 11/1/07</t>
  </si>
  <si>
    <t xml:space="preserve">before I took over as bookkeeper, in QB just says Opening Balance </t>
  </si>
  <si>
    <t xml:space="preserve">As best I can tell, David Pure was paying the wrong amount every month and I just credited whatever invoice needed to be paid. </t>
  </si>
  <si>
    <t xml:space="preserve">donation - Misc Income in QB </t>
  </si>
  <si>
    <t xml:space="preserve">Dues April $25 (had a credit of $100) </t>
  </si>
  <si>
    <t xml:space="preserve">Dues April $25 (had a credit of $100), May - July $300 </t>
  </si>
  <si>
    <t xml:space="preserve">Dues April 2015 $25 (had a $100 credit) + May - August  </t>
  </si>
  <si>
    <t xml:space="preserve">Dues August 2015 </t>
  </si>
  <si>
    <t xml:space="preserve">Dues Dec 2014, Jan, Feb, Mar 2015 </t>
  </si>
  <si>
    <t xml:space="preserve">Dues Feb - June 2016 </t>
  </si>
  <si>
    <t xml:space="preserve">Dues July - December 2006 </t>
  </si>
  <si>
    <t xml:space="preserve">Dues July 2015 (had a $25 credit) </t>
  </si>
  <si>
    <t xml:space="preserve">dues less $10 credit applied fm 1/29/18 overpayment </t>
  </si>
  <si>
    <t xml:space="preserve">Dues Sept - Nov </t>
  </si>
  <si>
    <t xml:space="preserve">full year discount -$100 (2 years) </t>
  </si>
  <si>
    <t xml:space="preserve">full year dues -$100 (one month already paid) </t>
  </si>
  <si>
    <t xml:space="preserve">full year dues -$100 plus dues from previous year </t>
  </si>
  <si>
    <t>Comments</t>
  </si>
  <si>
    <t>Changed fm "Dues" to "Working Capital Contribution"; in QB as Reserve Funds</t>
  </si>
  <si>
    <t>Did not receive discount</t>
  </si>
  <si>
    <t>plan review $300 less credit of $155 applied (??)</t>
  </si>
  <si>
    <t xml:space="preserve">Positive differences indicate underpayment. Negative differences indicate overpayments. </t>
  </si>
  <si>
    <t xml:space="preserve">Checks: </t>
  </si>
  <si>
    <t>Kaiser, Michael L. &amp; Karen S. (11,17)</t>
  </si>
  <si>
    <t>Lone Pine Real Estate, LLC (1,2,3,11)</t>
  </si>
  <si>
    <t>"Dues Income from closing"; Not sure what this is</t>
  </si>
  <si>
    <t>Total $600; Allocated $500 to Misc Income (?)</t>
  </si>
  <si>
    <t>Dues 
Owed</t>
  </si>
  <si>
    <t>Bramante, Andrew &amp; Sharon (23)</t>
  </si>
  <si>
    <r>
      <t xml:space="preserve">Lone Pine Real Estate, LLC </t>
    </r>
    <r>
      <rPr>
        <sz val="12"/>
        <color theme="1"/>
        <rFont val="Calibri"/>
        <family val="2"/>
        <scheme val="minor"/>
      </rPr>
      <t>(1,2,3,11)</t>
    </r>
  </si>
  <si>
    <r>
      <t xml:space="preserve">Bertele, Theodore </t>
    </r>
    <r>
      <rPr>
        <sz val="12"/>
        <color theme="1"/>
        <rFont val="Calibri"/>
        <family val="2"/>
        <scheme val="minor"/>
      </rPr>
      <t>(1,3)</t>
    </r>
  </si>
  <si>
    <t>Unpaid dues (lots 1,2,3)</t>
  </si>
  <si>
    <t>Unpaid dues (lots 1,3)</t>
  </si>
  <si>
    <t>Wallace*</t>
  </si>
  <si>
    <t>Gearhart*</t>
  </si>
  <si>
    <t>$900 deposit 11/10/2009</t>
  </si>
  <si>
    <t>$450 deposit 12/16/2009</t>
  </si>
  <si>
    <t>$1,350 deposit 1/12/10</t>
  </si>
  <si>
    <t>$450 deposit 12/20/07</t>
  </si>
  <si>
    <t>$450 deposit 1/4/08</t>
  </si>
  <si>
    <t>Reserve funds initially deposited into Checking Account on 11/8/10 but transferred into Savings 11/16/10</t>
  </si>
  <si>
    <t>Reserve funds initially deposited into Checking Account; FNBC Savings 2184 opened 3/28/07 with transfer of $450 presumed to be from Twinings $450 deposit</t>
  </si>
  <si>
    <t>Why did the HOA pay this? Treated as dues credit in Accounting</t>
  </si>
  <si>
    <t>Misc Income: Trash/Slash Collection</t>
  </si>
  <si>
    <t>Misc Income: Unknown</t>
  </si>
  <si>
    <t>Closing: Status Letter Fee</t>
  </si>
  <si>
    <t>purch 6/25/15</t>
  </si>
  <si>
    <t>Aug-Dec 2015</t>
  </si>
  <si>
    <t>Jan-Mar 2016</t>
  </si>
  <si>
    <t>Apr-Sep 2016</t>
  </si>
  <si>
    <t>Oct 2016-Mar 2017</t>
  </si>
  <si>
    <t>Feb 2018</t>
  </si>
  <si>
    <t>Mar 2018</t>
  </si>
  <si>
    <t>Apr 2018</t>
  </si>
  <si>
    <t>Changed from "Misc Income" to "Dues"</t>
  </si>
  <si>
    <t>Design Review</t>
  </si>
  <si>
    <t>Closing: Owner Transfer Fee</t>
  </si>
  <si>
    <t>Misc Income: Reimbursement</t>
  </si>
  <si>
    <t>Gate Remotes</t>
  </si>
  <si>
    <t>Closing: Other</t>
  </si>
  <si>
    <t>Snow Plow</t>
  </si>
  <si>
    <t>Closing: Working Capital Contrib.</t>
  </si>
  <si>
    <t>$450 11/16/10 transfer fm 1st Bank HOA Checking to 1st Bank Savings</t>
  </si>
  <si>
    <t>Rodriguez-Fiji</t>
  </si>
  <si>
    <t>Green, Jonathon &amp; Laurel Hamilton</t>
  </si>
  <si>
    <t>Allocation</t>
  </si>
  <si>
    <t>Purch June 06, prior to start date of data available</t>
  </si>
  <si>
    <t xml:space="preserve">Opening Balance $300 </t>
  </si>
  <si>
    <t>Paid 2019 dues late (in 2020)</t>
  </si>
  <si>
    <t>Late payments; Burnstein</t>
  </si>
  <si>
    <t>Nbr of lots Scott claimed for voting purposes:</t>
  </si>
  <si>
    <t>Owner &amp; Lot</t>
  </si>
  <si>
    <t>Owner</t>
  </si>
  <si>
    <t>Member &amp; Lot</t>
  </si>
  <si>
    <t>Sept
2006</t>
  </si>
  <si>
    <r>
      <rPr>
        <b/>
        <sz val="11"/>
        <color theme="1"/>
        <rFont val="Calibri (Body)"/>
      </rPr>
      <t>Sept</t>
    </r>
    <r>
      <rPr>
        <b/>
        <sz val="12"/>
        <color theme="1"/>
        <rFont val="Calibri"/>
        <family val="2"/>
        <scheme val="minor"/>
      </rPr>
      <t xml:space="preserve">
2006</t>
    </r>
  </si>
  <si>
    <t>lot didn't exist until 2018</t>
  </si>
  <si>
    <t>lot didn't exist until 2019</t>
  </si>
  <si>
    <t>lot doesn't exist</t>
  </si>
  <si>
    <t>Ownership as of Multi Dates*</t>
  </si>
  <si>
    <t>* 1/13/12,  2/7/13,  5/31/13,  4/11/14</t>
  </si>
  <si>
    <t>Ownership as of 12/10/10</t>
  </si>
  <si>
    <t>Ownership as of 6/18/10</t>
  </si>
  <si>
    <t>Cheung</t>
  </si>
  <si>
    <t>Morello-Chin</t>
  </si>
  <si>
    <t>Sarghos</t>
  </si>
  <si>
    <t>Wallace</t>
  </si>
  <si>
    <t>Pure</t>
  </si>
  <si>
    <t>Powers</t>
  </si>
  <si>
    <t>Keicher-Munson</t>
  </si>
  <si>
    <t>Aucoin</t>
  </si>
  <si>
    <t>Wilson</t>
  </si>
  <si>
    <t>Twining</t>
  </si>
  <si>
    <t>Harris</t>
  </si>
  <si>
    <r>
      <t xml:space="preserve">Nbr of lots owned by LP:  </t>
    </r>
    <r>
      <rPr>
        <b/>
        <sz val="14"/>
        <color theme="1"/>
        <rFont val="Calibri"/>
        <family val="2"/>
        <scheme val="minor"/>
      </rPr>
      <t>5</t>
    </r>
  </si>
  <si>
    <r>
      <t xml:space="preserve">Nbr of lots for which dues were paid: </t>
    </r>
    <r>
      <rPr>
        <b/>
        <sz val="14"/>
        <color theme="1"/>
        <rFont val="Calibri"/>
        <family val="2"/>
        <scheme val="minor"/>
      </rPr>
      <t xml:space="preserve">1 </t>
    </r>
    <r>
      <rPr>
        <sz val="14"/>
        <color theme="1"/>
        <rFont val="Calibri"/>
        <family val="2"/>
        <scheme val="minor"/>
      </rPr>
      <t xml:space="preserve"> </t>
    </r>
    <r>
      <rPr>
        <i/>
        <sz val="14"/>
        <color theme="1"/>
        <rFont val="Calibri"/>
        <family val="2"/>
        <scheme val="minor"/>
      </rPr>
      <t>(lot #11)</t>
    </r>
  </si>
  <si>
    <r>
      <t xml:space="preserve">Nbr of lots for which votes were exercised: </t>
    </r>
    <r>
      <rPr>
        <b/>
        <sz val="14"/>
        <color theme="1"/>
        <rFont val="Calibri"/>
        <family val="2"/>
        <scheme val="minor"/>
      </rPr>
      <t>9</t>
    </r>
  </si>
  <si>
    <t>Including lots 24, 25, 26, 27</t>
  </si>
  <si>
    <r>
      <t xml:space="preserve">Nbr of lots owned by LP:  </t>
    </r>
    <r>
      <rPr>
        <b/>
        <sz val="14"/>
        <color theme="1"/>
        <rFont val="Calibri"/>
        <family val="2"/>
        <scheme val="minor"/>
      </rPr>
      <t>9</t>
    </r>
  </si>
  <si>
    <r>
      <t xml:space="preserve">Nbr of lots owned by LP:  </t>
    </r>
    <r>
      <rPr>
        <b/>
        <sz val="14"/>
        <color theme="1"/>
        <rFont val="Calibri"/>
        <family val="2"/>
        <scheme val="minor"/>
      </rPr>
      <t>10</t>
    </r>
  </si>
  <si>
    <r>
      <t xml:space="preserve">Nbr of lots owned by LP:  </t>
    </r>
    <r>
      <rPr>
        <b/>
        <sz val="14"/>
        <color theme="1"/>
        <rFont val="Calibri"/>
        <family val="2"/>
        <scheme val="minor"/>
      </rPr>
      <t>6</t>
    </r>
  </si>
  <si>
    <t xml:space="preserve">Total Dues Owed by Scott for Use of Lot Voting Rights: </t>
  </si>
  <si>
    <t>Total Dues Paid by Scott for Use of Lot Voting Rights (lot #11)</t>
  </si>
  <si>
    <t>TOTAL AMOUNT OUTSTANDING:</t>
  </si>
  <si>
    <t>entry as placeholder for lot 3 only; no dues paid on lot 3 as of 12/31/19</t>
  </si>
  <si>
    <t>NOTE [3] Bramante is not annexed into the HOA but donates HOA due amounts.</t>
  </si>
  <si>
    <t xml:space="preserve">NOTE [4] Kennedy is not annexed into the HOA. </t>
  </si>
  <si>
    <r>
      <t xml:space="preserve">Number of Months Dues Were Owed by Year from Sept 2006 to Dec 2019 </t>
    </r>
    <r>
      <rPr>
        <b/>
        <i/>
        <sz val="12"/>
        <color theme="1"/>
        <rFont val="Calibri"/>
        <family val="2"/>
        <scheme val="minor"/>
      </rPr>
      <t>(Based on Lot Buy/Sell Dates)</t>
    </r>
  </si>
  <si>
    <t>*Owner as of 12/31/19</t>
  </si>
  <si>
    <t>^ From MAY 2015 Meeting Presentation: "REDUCING HOA Dues to $100/month, retroactive to 1/1/15; $100 pre-payment discount if paid before 5/30/15; And all other dues are current; Will refund anyone who has paid all of 2015 already.";   Note: Payment was originally $125/month with $100/month discount for payment in full.</t>
  </si>
  <si>
    <t>(blank)</t>
  </si>
  <si>
    <t>In QB as Reserve Funds; Changed fm "Dues" to "Working Capital Contribution"</t>
  </si>
  <si>
    <r>
      <rPr>
        <b/>
        <i/>
        <sz val="12"/>
        <color theme="1"/>
        <rFont val="Calibri"/>
        <family val="2"/>
        <scheme val="minor"/>
      </rPr>
      <t>SOURCE:  Meeting Minutes</t>
    </r>
    <r>
      <rPr>
        <b/>
        <sz val="12"/>
        <color theme="1"/>
        <rFont val="Calibri"/>
        <family val="2"/>
        <scheme val="minor"/>
      </rPr>
      <t xml:space="preserve"> </t>
    </r>
    <r>
      <rPr>
        <b/>
        <u/>
        <sz val="12"/>
        <color theme="1"/>
        <rFont val="Calibri (Body)"/>
      </rPr>
      <t>April 11, 2014</t>
    </r>
    <r>
      <rPr>
        <b/>
        <sz val="12"/>
        <color theme="1"/>
        <rFont val="Calibri"/>
        <family val="2"/>
        <scheme val="minor"/>
      </rPr>
      <t xml:space="preserve">
</t>
    </r>
    <r>
      <rPr>
        <sz val="12"/>
        <color theme="1"/>
        <rFont val="Calibri"/>
        <family val="2"/>
        <scheme val="minor"/>
      </rPr>
      <t xml:space="preserve">
II. Roll call
Scott Schorer conducted a roll call.
Owners representing </t>
    </r>
    <r>
      <rPr>
        <b/>
        <u/>
        <sz val="12"/>
        <color theme="1"/>
        <rFont val="Calibri (Body)"/>
      </rPr>
      <t>12 out of a total of 27 lots</t>
    </r>
    <r>
      <rPr>
        <sz val="12"/>
        <color theme="1"/>
        <rFont val="Calibri"/>
        <family val="2"/>
        <scheme val="minor"/>
      </rPr>
      <t xml:space="preserve"> were present; a quorum was not achieved.
• Chris Aucoin, Suzanne Wilson, Director: Jeff Keicher
• </t>
    </r>
    <r>
      <rPr>
        <sz val="12"/>
        <color theme="1"/>
        <rFont val="Calibri (Body)"/>
      </rPr>
      <t xml:space="preserve">Director: </t>
    </r>
    <r>
      <rPr>
        <b/>
        <u/>
        <sz val="12"/>
        <color theme="1"/>
        <rFont val="Calibri (Body)"/>
      </rPr>
      <t>Scott Schorer: 9</t>
    </r>
    <r>
      <rPr>
        <b/>
        <sz val="12"/>
        <color rgb="FFC00000"/>
        <rFont val="Calibri (Body)"/>
      </rPr>
      <t xml:space="preserve"> (75%)</t>
    </r>
    <r>
      <rPr>
        <b/>
        <sz val="12"/>
        <color theme="1"/>
        <rFont val="Calibri"/>
        <family val="2"/>
        <scheme val="minor"/>
      </rPr>
      <t xml:space="preserve">
</t>
    </r>
    <r>
      <rPr>
        <sz val="12"/>
        <color theme="1"/>
        <rFont val="Calibri"/>
        <family val="2"/>
        <scheme val="minor"/>
      </rPr>
      <t xml:space="preserve">
Resolutions: 
All following resolutions were passed unanimously. 
•	Resolved, to approve the minutes of Roosevelt Ridge Home Owners Association for the Roosevelt Ridge HOA Meeting on February 7th, 2013. 
•	Resolved, to approve the minutes of Roosevelt Ridge Home Owners Association for the Roosevelt Ridge HOA Meeting on May 31st, 2013. 
•	Resolved, to maintain HOA Dues at $125 / month, with a $100 discount if paid in entirety prior to 5/1/14, and no balance is owed 
•	Resolved, to approve the 2014 Budget as described in Appendix. 
</t>
    </r>
    <r>
      <rPr>
        <b/>
        <sz val="12"/>
        <color theme="1"/>
        <rFont val="Calibri"/>
        <family val="2"/>
        <scheme val="minor"/>
      </rPr>
      <t>SOURCE: 2014-04-11_RR HOA Meeting-Presentation UPDATED,</t>
    </r>
    <r>
      <rPr>
        <sz val="12"/>
        <color theme="1"/>
        <rFont val="Calibri"/>
        <family val="2"/>
        <scheme val="minor"/>
      </rPr>
      <t xml:space="preserve">
"Average number of dues-paying owners for the year: 19"</t>
    </r>
  </si>
  <si>
    <t>May-Aug 2015</t>
  </si>
  <si>
    <t>Sept-Nov 2015</t>
  </si>
  <si>
    <t>Jun-Aug 2013</t>
  </si>
  <si>
    <t>Dues June, July, Aug  (KB)</t>
  </si>
  <si>
    <t>Jul-Dec 2006</t>
  </si>
  <si>
    <t>Comments (KB) or (KA)</t>
  </si>
  <si>
    <t>April</t>
  </si>
  <si>
    <t>Opening Balance (Sept 2006)</t>
  </si>
  <si>
    <t>$160 x 5 mos.</t>
  </si>
  <si>
    <t>$160 x 1 mo.</t>
  </si>
  <si>
    <t>Oct &amp; Dec 2010</t>
  </si>
  <si>
    <t>$125 x 9 mos.</t>
  </si>
  <si>
    <t>$125 x 2 mos.</t>
  </si>
  <si>
    <t>$125 x 12 mos.</t>
  </si>
  <si>
    <t>$160 x 12 mos.</t>
  </si>
  <si>
    <t>Dec 2006</t>
  </si>
  <si>
    <t>$125 x 3 mos.</t>
  </si>
  <si>
    <t>Jan-Mar 2015^</t>
  </si>
  <si>
    <t>"Not sure what happened with Nov. 2010.  I don't see an invoice or payment for that month."</t>
  </si>
  <si>
    <t>Debit</t>
  </si>
  <si>
    <t>June 2006 - October 2006</t>
  </si>
  <si>
    <t>November 2006</t>
  </si>
  <si>
    <t>Jan 2010 - Sept 2010</t>
  </si>
  <si>
    <t>2012</t>
  </si>
  <si>
    <t>2013</t>
  </si>
  <si>
    <t>2018</t>
  </si>
  <si>
    <t>2019</t>
  </si>
  <si>
    <t>Payment Breakdown</t>
  </si>
  <si>
    <t>Payment Allocation</t>
  </si>
  <si>
    <t>Lot 11</t>
  </si>
  <si>
    <t>Lot 11; Missing Nov 2010</t>
  </si>
  <si>
    <t>Comments (from Karen Burback)</t>
  </si>
  <si>
    <t>^ From MAY 2015 Meeting Presentation: "REDUCING HOA Dues to $100/month, retroactive to 1/1/15; $100 pre-payment discount if paid before 5/30/15; And all other dues are current; Will refund anyone who has paid all of 2015 already.";  Note: Payment was originally $125/month with $100/month discount for payment in full.</t>
  </si>
  <si>
    <t>Monthly Dues</t>
  </si>
  <si>
    <t>Total Annual Amount Due</t>
  </si>
  <si>
    <t>Full Year Discount</t>
  </si>
  <si>
    <t>ALL Deposits Made by Lone Pine to RR HOA</t>
  </si>
  <si>
    <r>
      <t xml:space="preserve">- On Dec 15, 2005, the Kaisers purchased Lot #11 from Lone Pine. However, on </t>
    </r>
    <r>
      <rPr>
        <u/>
        <sz val="11"/>
        <color theme="1"/>
        <rFont val="Calibri (Body)"/>
      </rPr>
      <t>June 7, 2006</t>
    </r>
    <r>
      <rPr>
        <sz val="11"/>
        <color theme="1"/>
        <rFont val="Calibri"/>
        <family val="2"/>
        <scheme val="minor"/>
      </rPr>
      <t xml:space="preserve">, Kaisers sold lot #11 back to Lone Pine. </t>
    </r>
  </si>
  <si>
    <r>
      <t xml:space="preserve">- The first HOA dues payment made by Lone Pine in the entirety of RR HOA bookeeping records was for the time period of </t>
    </r>
    <r>
      <rPr>
        <u/>
        <sz val="11"/>
        <color theme="1"/>
        <rFont val="Calibri (Body)"/>
      </rPr>
      <t>June 2006</t>
    </r>
    <r>
      <rPr>
        <sz val="11"/>
        <color theme="1"/>
        <rFont val="Calibri"/>
        <family val="2"/>
        <scheme val="minor"/>
      </rPr>
      <t xml:space="preserve"> through October 2006. </t>
    </r>
  </si>
  <si>
    <t xml:space="preserve">- This payment could logically be presumed to be for lot #11. </t>
  </si>
  <si>
    <t xml:space="preserve">- Lone Pine made all monthly dues payments for almost 9 years (with the exception of one month) for lot #11 until the final payment made on April 23, 2015. </t>
  </si>
  <si>
    <t xml:space="preserve">- Lone Pine sold lot #11 the following month on May 29, 2015. </t>
  </si>
  <si>
    <t>Allocation of Lone Pine Deposits to Lot #11 Dues</t>
  </si>
  <si>
    <t>- Lone Pine made NO other HOA dues payments for two years until April 2017 when Lone Pine began paying dues on Lot #2.</t>
  </si>
  <si>
    <t>- The MAC initally believed the payments made to Lot #11 dues were for Lot #2. After further research, it appears clear that these payments were intended for lot #11.</t>
  </si>
  <si>
    <t>2007 (complete)</t>
  </si>
  <si>
    <t>2008 (complete)</t>
  </si>
  <si>
    <t>2009 (complete)</t>
  </si>
  <si>
    <t>$160 x 5 mo.; Purch date 6/7/06</t>
  </si>
  <si>
    <t>$1,500 (2014; $125 x 12 mos.), $375 Jan-Mar 2015 ($125 x 3 mos.);  See 2015 notes; Sale date 5/29/15</t>
  </si>
  <si>
    <t>"Dues Paid" includes "Dues" category &amp; Orie Fontaine payments from "Deposits" worksheet</t>
  </si>
  <si>
    <t xml:space="preserve">CHECK:   </t>
  </si>
  <si>
    <t>Twining: Odd number dues to partial month payment</t>
  </si>
  <si>
    <t>Comments (KA)</t>
  </si>
  <si>
    <t>DEPOSITS; Cat = DUES, FONTAINE</t>
  </si>
  <si>
    <t>Update 2/3/21: Lot 11 deposits further allocated to account for discounts received. Dues Paid changed from $19,895 to $20,130.</t>
  </si>
  <si>
    <t>Unpaid dues; Not HOA member</t>
  </si>
  <si>
    <t>Dues Owed &amp; Paid by Owner &amp; Lot from Sept 1, 2006 to Dec 31, 2019</t>
  </si>
  <si>
    <t>Dues Owed &amp; Paid by Owner from Sept 1, 2006 to Dec 31, 2019</t>
  </si>
  <si>
    <t>Green, Jonathon &amp; Laurel Hamilton (17)</t>
  </si>
  <si>
    <t>Unpaid dues on lots 1/2/3</t>
  </si>
  <si>
    <t>Unpaid dues on lots 1/3</t>
  </si>
  <si>
    <t>Dues + Fontaine</t>
  </si>
  <si>
    <r>
      <rPr>
        <b/>
        <i/>
        <sz val="12"/>
        <color theme="1"/>
        <rFont val="Calibri"/>
        <family val="2"/>
        <scheme val="minor"/>
      </rPr>
      <t>SOURCE: Meeting Minutes</t>
    </r>
    <r>
      <rPr>
        <b/>
        <u/>
        <sz val="12"/>
        <color theme="1"/>
        <rFont val="Calibri (Body)"/>
      </rPr>
      <t xml:space="preserve"> June 18, 2010</t>
    </r>
    <r>
      <rPr>
        <sz val="12"/>
        <color theme="1"/>
        <rFont val="Calibri"/>
        <family val="2"/>
        <scheme val="minor"/>
      </rPr>
      <t xml:space="preserve">
Attendees via teleconference: 
•  Terry Rodrigue (1), Mike Wallace (1), Jeff Keicher/Susan Munson (1), Pete Twining (1) 
•  </t>
    </r>
    <r>
      <rPr>
        <b/>
        <u/>
        <sz val="12"/>
        <color theme="1"/>
        <rFont val="Calibri (Body)"/>
      </rPr>
      <t>Scott Schorer (10)</t>
    </r>
    <r>
      <rPr>
        <sz val="12"/>
        <color theme="1"/>
        <rFont val="Calibri"/>
        <family val="2"/>
        <scheme val="minor"/>
      </rPr>
      <t xml:space="preserve">   </t>
    </r>
    <r>
      <rPr>
        <b/>
        <sz val="12"/>
        <color rgb="FFC00000"/>
        <rFont val="Calibri (Body)"/>
      </rPr>
      <t>71%</t>
    </r>
    <r>
      <rPr>
        <sz val="12"/>
        <color theme="1"/>
        <rFont val="Calibri"/>
        <family val="2"/>
        <scheme val="minor"/>
      </rPr>
      <t xml:space="preserve">
Quorum was achieved. 
Resolved: 
    •	To proceed with previously approved entry gate capital improvement 
    •	Total expenditure not to exceed $30,000 (previously approved) 
</t>
    </r>
  </si>
  <si>
    <r>
      <rPr>
        <b/>
        <u/>
        <sz val="12"/>
        <color theme="1"/>
        <rFont val="Calibri (Body)"/>
      </rPr>
      <t>January 13, 2012</t>
    </r>
    <r>
      <rPr>
        <sz val="12"/>
        <color theme="1"/>
        <rFont val="Calibri"/>
        <family val="2"/>
        <scheme val="minor"/>
      </rPr>
      <t xml:space="preserve">
Scott only paid dues on one lot in 2012 as well. But, again, he claimed 9 lots, achieving quorum and making him the majority at 56%.
Claiming voting rights for 9 lots (4 of which still did not exist and 8 of which Scott did NOT pay dues on), allowed Scott to approve whatever Resolutions he created and proposed to himself (the Board). In this case, he appointed whom he selected as co-Director of the Board as well as approved his own 2012 Budget.
</t>
    </r>
  </si>
  <si>
    <r>
      <rPr>
        <b/>
        <u/>
        <sz val="12"/>
        <color theme="1"/>
        <rFont val="Calibri (Body)"/>
      </rPr>
      <t>February 7, 2013</t>
    </r>
    <r>
      <rPr>
        <sz val="12"/>
        <color theme="1"/>
        <rFont val="Calibri"/>
        <family val="2"/>
        <scheme val="minor"/>
      </rPr>
      <t xml:space="preserve">
Being the annual member meeting to approve the budget, more members attended this meeting. Of the 23 existing lots, 8 members attended including Schorer.  However, with Schorer's 9 votes (</t>
    </r>
    <r>
      <rPr>
        <u/>
        <sz val="12"/>
        <color theme="1"/>
        <rFont val="Calibri (Body)"/>
      </rPr>
      <t>4 of which were for lots that didn't even exist</t>
    </r>
    <r>
      <rPr>
        <sz val="12"/>
        <color theme="1"/>
        <rFont val="Calibri"/>
        <family val="2"/>
        <scheme val="minor"/>
      </rPr>
      <t xml:space="preserve">), it wouldn't have mattered if anyone showed up since he claimed his one vote was worth 9. </t>
    </r>
    <r>
      <rPr>
        <b/>
        <u/>
        <sz val="12"/>
        <color theme="1"/>
        <rFont val="Calibri (Body)"/>
      </rPr>
      <t xml:space="preserve">
</t>
    </r>
    <r>
      <rPr>
        <sz val="12"/>
        <color theme="1"/>
        <rFont val="Calibri"/>
        <family val="2"/>
        <scheme val="minor"/>
      </rPr>
      <t xml:space="preserve">
A key example of Scott's abuse of power to note for this meeting in particular is that Scott approved his Resolution to allow a $60 discount on 2013 dues for members who specifically paid their dues by 3/1/2013.  HOWEVER, with Scott in charge of the BOD, he bent the rules for himself and </t>
    </r>
    <r>
      <rPr>
        <b/>
        <sz val="12"/>
        <color theme="1"/>
        <rFont val="Calibri"/>
        <family val="2"/>
        <scheme val="minor"/>
      </rPr>
      <t>gave himself the $60 discount anyhow even though he didn't pay his 2013 dues until 7/22/2013</t>
    </r>
    <r>
      <rPr>
        <sz val="12"/>
        <color theme="1"/>
        <rFont val="Calibri"/>
        <family val="2"/>
        <scheme val="minor"/>
      </rPr>
      <t xml:space="preserve">.  
This pattern of giving himself discounts, paying dues (years) late, and not paying dues at all has been a gross abuse of power by Scott. But there was no one to stop him because he was in total control of the HOA. 
A simple review of the HOA bookkeeping bank deposits data is sufficient to support this conclusion. Please also refer to the "Deposits" and "Dues Owed" worksheets along with the accompanying summary reports.  
</t>
    </r>
  </si>
  <si>
    <r>
      <rPr>
        <b/>
        <u/>
        <sz val="12"/>
        <color theme="1"/>
        <rFont val="Calibri (Body)"/>
      </rPr>
      <t>June 18, 2010</t>
    </r>
    <r>
      <rPr>
        <sz val="12"/>
        <color theme="1"/>
        <rFont val="Calibri"/>
        <family val="2"/>
        <scheme val="minor"/>
      </rPr>
      <t xml:space="preserve">
Scott only paid dues on one lot in 2010 but voted using 10 lots, making him the majority voter (71%) and allowing him to be entirely in control of approving Resolutions.
Scott could have set any number he wanted to for gate expenditures. Unfortunately, it does not appear as if the original $30,000 was spent wisely. Since 2010, the gate has had many problems. The HOA had a second major overhaul of the gate and is currently budgeting for even more repairs for mistakes that would have been considered in the initial proposal by any competent contractor. 
This is one of the reasons developer's must chose to </t>
    </r>
    <r>
      <rPr>
        <b/>
        <u/>
        <sz val="12"/>
        <color theme="1"/>
        <rFont val="Calibri (Body)"/>
      </rPr>
      <t>EITHER</t>
    </r>
    <r>
      <rPr>
        <sz val="12"/>
        <color theme="1"/>
        <rFont val="Calibri"/>
        <family val="2"/>
        <scheme val="minor"/>
      </rPr>
      <t xml:space="preserve"> pay dues on unsold lots </t>
    </r>
    <r>
      <rPr>
        <b/>
        <u/>
        <sz val="12"/>
        <color theme="1"/>
        <rFont val="Calibri (Body)"/>
      </rPr>
      <t>OR</t>
    </r>
    <r>
      <rPr>
        <sz val="12"/>
        <color theme="1"/>
        <rFont val="Calibri"/>
        <family val="2"/>
        <scheme val="minor"/>
      </rPr>
      <t xml:space="preserve"> exercise voting rights. But per CCIOA, taking advantage of both benefits is an unfair allocation of power. 
</t>
    </r>
  </si>
  <si>
    <r>
      <rPr>
        <b/>
        <u/>
        <sz val="12"/>
        <color theme="1"/>
        <rFont val="Calibri (Body)"/>
      </rPr>
      <t>December 10, 2010</t>
    </r>
    <r>
      <rPr>
        <sz val="12"/>
        <color theme="1"/>
        <rFont val="Calibri"/>
        <family val="2"/>
        <scheme val="minor"/>
      </rPr>
      <t xml:space="preserve">
Based on the meeting before and the meeting after, I think it is safe to assume Scott claimed 9 lots. Again, this achieved quorum and gave Scott majority power to approve his new 2011 budget as well as increase his 2010 budget by $6,200 for more signs at the last minute (Dec 10).
No records were kept of vote results (if votes ever occurred since only Scott's vote mattered) as required by CCIOA so it is unknown whether any of Scott's decisions were ever contested. 
However, it would have been pointless to contest since Scott easily held the majority vote for every Board decision. 
It is also important to note that Scott was able to not only write his HOA meeting minutes, but also APPROVE his own record of the meeting minutes. This document stands as the only official record of what occurred during these minutes. 
</t>
    </r>
  </si>
  <si>
    <r>
      <rPr>
        <b/>
        <i/>
        <sz val="12"/>
        <color theme="1"/>
        <rFont val="Calibri"/>
        <family val="2"/>
        <scheme val="minor"/>
      </rPr>
      <t>SOURCE: Meeting Minutes</t>
    </r>
    <r>
      <rPr>
        <b/>
        <sz val="12"/>
        <color theme="1"/>
        <rFont val="Calibri"/>
        <family val="2"/>
        <scheme val="minor"/>
      </rPr>
      <t xml:space="preserve"> </t>
    </r>
    <r>
      <rPr>
        <b/>
        <u/>
        <sz val="12"/>
        <color theme="1"/>
        <rFont val="Calibri (Body)"/>
      </rPr>
      <t>December 10, 2010</t>
    </r>
    <r>
      <rPr>
        <sz val="12"/>
        <color theme="1"/>
        <rFont val="Calibri"/>
        <family val="2"/>
        <scheme val="minor"/>
      </rPr>
      <t xml:space="preserve">
Owners representing </t>
    </r>
    <r>
      <rPr>
        <b/>
        <u/>
        <sz val="12"/>
        <color theme="1"/>
        <rFont val="Calibri (Body)"/>
      </rPr>
      <t xml:space="preserve">17 out of a total of 27 lots </t>
    </r>
    <r>
      <rPr>
        <sz val="12"/>
        <color theme="1"/>
        <rFont val="Calibri"/>
        <family val="2"/>
        <scheme val="minor"/>
      </rPr>
      <t xml:space="preserve">were present; a quorum was achieved. 
Resolutions:
All following resolutions were passed unanimously. 
    •	Resolved, to approve the minutes of Roosevelt Ridge Home Owners Association for the Roosevelt Ridge HOA Meeting on June 18, 2010. 
    •	Resolved, to approve the 2011 Budget as described in Appendix. 
    •	Resolved, to add $6,200 to the 2010 budget for the signage as summarized in appendix 
</t>
    </r>
  </si>
  <si>
    <r>
      <rPr>
        <b/>
        <i/>
        <sz val="12"/>
        <color theme="1"/>
        <rFont val="Calibri"/>
        <family val="2"/>
        <scheme val="minor"/>
      </rPr>
      <t>SOURCE: Meeting Minutes</t>
    </r>
    <r>
      <rPr>
        <b/>
        <sz val="12"/>
        <color theme="1"/>
        <rFont val="Calibri"/>
        <family val="2"/>
        <scheme val="minor"/>
      </rPr>
      <t xml:space="preserve"> </t>
    </r>
    <r>
      <rPr>
        <b/>
        <u/>
        <sz val="12"/>
        <color theme="1"/>
        <rFont val="Calibri (Body)"/>
      </rPr>
      <t>January 13, 2012</t>
    </r>
    <r>
      <rPr>
        <sz val="12"/>
        <color theme="1"/>
        <rFont val="Calibri"/>
        <family val="2"/>
        <scheme val="minor"/>
      </rPr>
      <t xml:space="preserve">
Owners representing </t>
    </r>
    <r>
      <rPr>
        <b/>
        <u/>
        <sz val="12"/>
        <color theme="1"/>
        <rFont val="Calibri (Body)"/>
      </rPr>
      <t>16 out of a total of 27 lots</t>
    </r>
    <r>
      <rPr>
        <sz val="12"/>
        <color theme="1"/>
        <rFont val="Calibri"/>
        <family val="2"/>
        <scheme val="minor"/>
      </rPr>
      <t xml:space="preserve"> were present; a quorum was achieved. 
•  Mike Wallace, Rich Harris, Jeff Keicher, Evelyn &amp; Chris Aucoin, Vicki Powers, Kate Todd, David Pure 
•  </t>
    </r>
    <r>
      <rPr>
        <b/>
        <u/>
        <sz val="12"/>
        <color theme="1"/>
        <rFont val="Calibri (Body)"/>
      </rPr>
      <t>Scott Schorer: (9)</t>
    </r>
    <r>
      <rPr>
        <b/>
        <sz val="12"/>
        <color theme="1"/>
        <rFont val="Calibri (Body)"/>
      </rPr>
      <t xml:space="preserve">  </t>
    </r>
    <r>
      <rPr>
        <b/>
        <sz val="12"/>
        <color rgb="FFC00000"/>
        <rFont val="Calibri (Body)"/>
      </rPr>
      <t>56%</t>
    </r>
    <r>
      <rPr>
        <sz val="12"/>
        <color theme="1"/>
        <rFont val="Calibri"/>
        <family val="2"/>
        <scheme val="minor"/>
      </rPr>
      <t xml:space="preserve">
Resolutions: 
All following resolutions were passed unanimously. 
• Resolved, to accept the resignation of Mike Kaiser as Director of the Roosevelt Ridge Home Owners Association 
• Resolved, to accept the appointment of Jeff Keicher as Director of the Roosevelt Ridge Home Owners Association 
• Resolved, to approve the minutes of Roosevelt Ridge Home Owners Association for the Roosevelt Ridge HOA Meeting on June 18 , 2010. 
• Resolved, to approve the 2012 Budget as described in Appendix.
</t>
    </r>
  </si>
  <si>
    <r>
      <rPr>
        <b/>
        <i/>
        <sz val="12"/>
        <color theme="1"/>
        <rFont val="Calibri"/>
        <family val="2"/>
        <scheme val="minor"/>
      </rPr>
      <t>SOURCE: Meeting Minutes</t>
    </r>
    <r>
      <rPr>
        <sz val="12"/>
        <color theme="1"/>
        <rFont val="Calibri"/>
        <family val="2"/>
        <scheme val="minor"/>
      </rPr>
      <t xml:space="preserve"> </t>
    </r>
    <r>
      <rPr>
        <b/>
        <u/>
        <sz val="12"/>
        <color theme="1"/>
        <rFont val="Calibri (Body)"/>
      </rPr>
      <t>February 7, 2013</t>
    </r>
    <r>
      <rPr>
        <sz val="12"/>
        <color theme="1"/>
        <rFont val="Calibri"/>
        <family val="2"/>
        <scheme val="minor"/>
      </rPr>
      <t xml:space="preserve">
Owners representing </t>
    </r>
    <r>
      <rPr>
        <b/>
        <u/>
        <sz val="12"/>
        <color theme="1"/>
        <rFont val="Calibri (Body)"/>
      </rPr>
      <t>16 out of a total of 27 lots</t>
    </r>
    <r>
      <rPr>
        <sz val="12"/>
        <color theme="1"/>
        <rFont val="Calibri"/>
        <family val="2"/>
        <scheme val="minor"/>
      </rPr>
      <t xml:space="preserve"> were present; a quorum was achieved. 
    • Terry Rodrigue, David Pure, Rich Harris, Evelyn Aucoin, Mike Wallace, Vicki Powers, Director: Jeff Keicher 
    • </t>
    </r>
    <r>
      <rPr>
        <b/>
        <u/>
        <sz val="12"/>
        <color theme="1"/>
        <rFont val="Calibri (Body)"/>
      </rPr>
      <t>Director: Scott Schorer: (9)</t>
    </r>
    <r>
      <rPr>
        <b/>
        <sz val="12"/>
        <color rgb="FFC00000"/>
        <rFont val="Calibri (Body)"/>
      </rPr>
      <t xml:space="preserve">  56%
</t>
    </r>
    <r>
      <rPr>
        <sz val="12"/>
        <color theme="1"/>
        <rFont val="Calibri"/>
        <family val="2"/>
        <scheme val="minor"/>
      </rPr>
      <t xml:space="preserve">
Resolutions: 
All following resolutions were passed unanimously. 
    •	Resolved, to approve the minutes of Roosevelt Ridge Home Owners Association for the Roosevelt Ridge HOA Meeting on January 13, 2012. 
    •	Resolved, to maintain HOA Dues at $125 / month, </t>
    </r>
    <r>
      <rPr>
        <b/>
        <sz val="12"/>
        <color theme="1"/>
        <rFont val="Calibri"/>
        <family val="2"/>
        <scheme val="minor"/>
      </rPr>
      <t xml:space="preserve">with a $60 discount if paid in entirety prior to 3/1/13 </t>
    </r>
    <r>
      <rPr>
        <sz val="12"/>
        <color theme="1"/>
        <rFont val="Calibri"/>
        <family val="2"/>
        <scheme val="minor"/>
      </rPr>
      <t xml:space="preserve">
    •	Resolved, to approve the 2013 Budget as described in Appendix. 
    •	Resolved, to grant authority to HOA Directors Keicher and Schorer to secure a higher-interest investment vehicle for the majority of the HOA reserve balance, net of a ~$5k operating account balance, and granted authority to bind the HOA and effect the transfer of funds to said vehicle. </t>
    </r>
  </si>
  <si>
    <r>
      <rPr>
        <b/>
        <i/>
        <sz val="12"/>
        <color theme="1"/>
        <rFont val="Calibri"/>
        <family val="2"/>
        <scheme val="minor"/>
      </rPr>
      <t xml:space="preserve">SOURCE: Meeting Minutes </t>
    </r>
    <r>
      <rPr>
        <b/>
        <u/>
        <sz val="12"/>
        <color theme="1"/>
        <rFont val="Calibri (Body)"/>
      </rPr>
      <t>May 31, 2013</t>
    </r>
    <r>
      <rPr>
        <b/>
        <i/>
        <sz val="12"/>
        <color theme="1"/>
        <rFont val="Calibri"/>
        <family val="2"/>
        <scheme val="minor"/>
      </rPr>
      <t xml:space="preserve">
</t>
    </r>
    <r>
      <rPr>
        <sz val="12"/>
        <color theme="1"/>
        <rFont val="Calibri"/>
        <family val="2"/>
        <scheme val="minor"/>
      </rPr>
      <t xml:space="preserve">
Owners representing </t>
    </r>
    <r>
      <rPr>
        <b/>
        <u/>
        <sz val="12"/>
        <color theme="1"/>
        <rFont val="Calibri (Body)"/>
      </rPr>
      <t>14 out of a total of 27 lots</t>
    </r>
    <r>
      <rPr>
        <sz val="12"/>
        <color theme="1"/>
        <rFont val="Calibri"/>
        <family val="2"/>
        <scheme val="minor"/>
      </rPr>
      <t xml:space="preserve"> were present; a quorum was achieved. 
• Evelyn &amp; Chris Aucoin, Rich Harris, Peter Twining, Mike Wallace, Director: Jeff Keicher 
• Director: </t>
    </r>
    <r>
      <rPr>
        <b/>
        <u/>
        <sz val="12"/>
        <color theme="1"/>
        <rFont val="Calibri (Body)"/>
      </rPr>
      <t>Scott Schorer: (9)</t>
    </r>
    <r>
      <rPr>
        <b/>
        <sz val="12"/>
        <color theme="1"/>
        <rFont val="Calibri (Body)"/>
      </rPr>
      <t xml:space="preserve">  </t>
    </r>
    <r>
      <rPr>
        <b/>
        <sz val="12"/>
        <color rgb="FFC00000"/>
        <rFont val="Calibri (Body)"/>
      </rPr>
      <t xml:space="preserve">64%
</t>
    </r>
    <r>
      <rPr>
        <sz val="12"/>
        <color theme="1"/>
        <rFont val="Calibri"/>
        <family val="2"/>
        <scheme val="minor"/>
      </rPr>
      <t xml:space="preserve">
Resolutions:
All following resolutions were passed unanimously. 
•	Resolved, to approve the modified 2013 </t>
    </r>
    <r>
      <rPr>
        <b/>
        <sz val="12"/>
        <color theme="1"/>
        <rFont val="Calibri"/>
        <family val="2"/>
        <scheme val="minor"/>
      </rPr>
      <t>budget increase of $10,677.50</t>
    </r>
    <r>
      <rPr>
        <sz val="12"/>
        <color theme="1"/>
        <rFont val="Calibri"/>
        <family val="2"/>
        <scheme val="minor"/>
      </rPr>
      <t xml:space="preserve"> as specified in Appendix. 
</t>
    </r>
  </si>
  <si>
    <t>RR HOA Meeting Minutes</t>
  </si>
  <si>
    <r>
      <rPr>
        <b/>
        <u/>
        <sz val="12"/>
        <color theme="1"/>
        <rFont val="Calibri (Body)"/>
      </rPr>
      <t>May 31, 2013</t>
    </r>
    <r>
      <rPr>
        <sz val="12"/>
        <color theme="1"/>
        <rFont val="Calibri"/>
        <family val="2"/>
        <scheme val="minor"/>
      </rPr>
      <t xml:space="preserve">
-Three months after Scott approved his own budget, he held another vote to increase the budget by $10,678. 
- Scott explained that he had "estimated the cost to conduct the clearing of the deadfall incorrectly" and "The result was that Jeff and Scott were surprised about the total amount" but that that "We do not believe the contractor over-billed us"
- The work had been completed and Black Diamond handed over a bill that was $14,178 </t>
    </r>
    <r>
      <rPr>
        <b/>
        <sz val="12"/>
        <color theme="1"/>
        <rFont val="Calibri"/>
        <family val="2"/>
        <scheme val="minor"/>
      </rPr>
      <t>OVER</t>
    </r>
    <r>
      <rPr>
        <sz val="12"/>
        <color theme="1"/>
        <rFont val="Calibri"/>
        <family val="2"/>
        <scheme val="minor"/>
      </rPr>
      <t xml:space="preserve"> the approved amount. 
- It should be noted that the honesty and legitimacy of Black Diamond has been called into question many times over the years not only by HOA members but by the owner's own family and former business partner. However, as of 2/1/2021, Black Diamond has been the only contractor retained for all RR HOA roadwork projects. 
- Once again, with Scott's 9 votes he easily approved his requested budget modification. Again, keep in mind, of those 9 votes, only 1 vote was contributing funds to make up for that $14,178 error. 
- Additionally, at this time, Scott openly spoke of his intent to build on lots 1, 2, and 3 for his own personal use in official HOA Board meeting presentation material, even sharing photos of his children on the lot and writing of retirement on the RR HOA website and newsletter. Yet he STILL did not pay dues on these lots. 
</t>
    </r>
  </si>
  <si>
    <r>
      <rPr>
        <b/>
        <u/>
        <sz val="12"/>
        <color theme="1"/>
        <rFont val="Calibri (Body)"/>
      </rPr>
      <t>April 11, 2014</t>
    </r>
    <r>
      <rPr>
        <b/>
        <sz val="12"/>
        <color theme="1"/>
        <rFont val="Calibri"/>
        <family val="2"/>
        <scheme val="minor"/>
      </rPr>
      <t xml:space="preserve">: 
18 lots </t>
    </r>
    <r>
      <rPr>
        <sz val="12"/>
        <color theme="1"/>
        <rFont val="Calibri"/>
        <family val="2"/>
        <scheme val="minor"/>
      </rPr>
      <t>(#4-#10, #12-#21,#23):</t>
    </r>
    <r>
      <rPr>
        <b/>
        <sz val="12"/>
        <color theme="1"/>
        <rFont val="Calibri"/>
        <family val="2"/>
        <scheme val="minor"/>
      </rPr>
      <t xml:space="preserve"> </t>
    </r>
    <r>
      <rPr>
        <sz val="12"/>
        <color theme="1"/>
        <rFont val="Calibri"/>
        <family val="2"/>
        <scheme val="minor"/>
      </rPr>
      <t xml:space="preserve">dues were properly paid by HOA members (other than Schorer)
</t>
    </r>
    <r>
      <rPr>
        <b/>
        <sz val="12"/>
        <color theme="1"/>
        <rFont val="Calibri"/>
        <family val="2"/>
        <scheme val="minor"/>
      </rPr>
      <t xml:space="preserve">1 lot </t>
    </r>
    <r>
      <rPr>
        <sz val="12"/>
        <color theme="1"/>
        <rFont val="Calibri"/>
        <family val="2"/>
        <scheme val="minor"/>
      </rPr>
      <t xml:space="preserve">(#11): dues were properly paid by Schorer
</t>
    </r>
    <r>
      <rPr>
        <b/>
        <sz val="12"/>
        <color theme="1"/>
        <rFont val="Calibri"/>
        <family val="2"/>
        <scheme val="minor"/>
      </rPr>
      <t>Total: 19 lots</t>
    </r>
    <r>
      <rPr>
        <sz val="12"/>
        <color theme="1"/>
        <rFont val="Calibri"/>
        <family val="2"/>
        <scheme val="minor"/>
      </rPr>
      <t xml:space="preserve"> used for dues collections (as decided by Scott Schorer, Board Director, who maintains majority vote). 
</t>
    </r>
    <r>
      <rPr>
        <b/>
        <sz val="12"/>
        <color rgb="FFC00000"/>
        <rFont val="Calibri (Body)"/>
      </rPr>
      <t>8 lots</t>
    </r>
    <r>
      <rPr>
        <sz val="12"/>
        <color theme="1"/>
        <rFont val="Calibri"/>
        <family val="2"/>
        <scheme val="minor"/>
      </rPr>
      <t xml:space="preserve"> (#1-#3, #22, #24-#27): dues were NOT paid by Schorer however lots were used for voting rights by Schorer. 
</t>
    </r>
    <r>
      <rPr>
        <b/>
        <sz val="12"/>
        <color rgb="FFC00000"/>
        <rFont val="Calibri (Body)"/>
      </rPr>
      <t>Total: 27 lots</t>
    </r>
    <r>
      <rPr>
        <sz val="12"/>
        <color theme="1"/>
        <rFont val="Calibri"/>
        <family val="2"/>
        <scheme val="minor"/>
      </rPr>
      <t xml:space="preserve"> used for voting rights to pass resolutions and control the HOA finances and decisions. </t>
    </r>
  </si>
</sst>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_);_(* \(#,##0.00\);_(* &quot;-&quot;??_);_(@_)"/>
    <numFmt numFmtId="164" formatCode="mm/dd/yyyy"/>
    <numFmt numFmtId="165" formatCode="#,##0.00;\-#,##0.00"/>
    <numFmt numFmtId="166" formatCode="_(* #,##0_);_(* \(#,##0\);_(* &quot;-&quot;??_);_(@_)"/>
    <numFmt numFmtId="167" formatCode="mm/dd/yy;@"/>
    <numFmt numFmtId="168" formatCode="#,##0;\-#,##0"/>
  </numFmts>
  <fonts count="41"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0"/>
      <name val="Arial"/>
      <family val="2"/>
    </font>
    <font>
      <sz val="8"/>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i/>
      <sz val="12"/>
      <color theme="1"/>
      <name val="Calibri"/>
      <family val="2"/>
      <scheme val="minor"/>
    </font>
    <font>
      <sz val="12"/>
      <color rgb="FF000000"/>
      <name val="Calibri"/>
      <family val="2"/>
      <scheme val="minor"/>
    </font>
    <font>
      <sz val="12"/>
      <color theme="1"/>
      <name val="Calibri (Body)"/>
    </font>
    <font>
      <i/>
      <sz val="11"/>
      <color theme="1"/>
      <name val="Calibri"/>
      <family val="2"/>
      <scheme val="minor"/>
    </font>
    <font>
      <b/>
      <u/>
      <sz val="12"/>
      <color theme="1"/>
      <name val="Calibri"/>
      <family val="2"/>
      <scheme val="minor"/>
    </font>
    <font>
      <sz val="14"/>
      <color theme="1"/>
      <name val="Calibri"/>
      <family val="2"/>
      <scheme val="minor"/>
    </font>
    <font>
      <b/>
      <sz val="14"/>
      <color theme="1"/>
      <name val="Calibri"/>
      <family val="2"/>
      <scheme val="minor"/>
    </font>
    <font>
      <i/>
      <sz val="12"/>
      <color theme="1" tint="0.499984740745262"/>
      <name val="Calibri"/>
      <family val="2"/>
      <scheme val="minor"/>
    </font>
    <font>
      <sz val="10"/>
      <color rgb="FF000000"/>
      <name val="Tahoma"/>
      <family val="2"/>
    </font>
    <font>
      <b/>
      <sz val="10"/>
      <color rgb="FF000000"/>
      <name val="Tahoma"/>
      <family val="2"/>
    </font>
    <font>
      <sz val="12"/>
      <color rgb="FFFF0000"/>
      <name val="Calibri"/>
      <family val="2"/>
      <scheme val="minor"/>
    </font>
    <font>
      <b/>
      <i/>
      <sz val="12"/>
      <color theme="1"/>
      <name val="Calibri"/>
      <family val="2"/>
      <scheme val="minor"/>
    </font>
    <font>
      <b/>
      <sz val="11"/>
      <color theme="1"/>
      <name val="Calibri (Body)"/>
    </font>
    <font>
      <b/>
      <u/>
      <sz val="12"/>
      <color theme="1"/>
      <name val="Calibri (Body)"/>
    </font>
    <font>
      <u/>
      <sz val="12"/>
      <color theme="1"/>
      <name val="Calibri (Body)"/>
    </font>
    <font>
      <u/>
      <sz val="12"/>
      <color theme="1"/>
      <name val="Calibri"/>
      <family val="2"/>
      <scheme val="minor"/>
    </font>
    <font>
      <i/>
      <sz val="14"/>
      <color theme="1"/>
      <name val="Calibri"/>
      <family val="2"/>
      <scheme val="minor"/>
    </font>
    <font>
      <i/>
      <u/>
      <sz val="12"/>
      <color theme="1"/>
      <name val="Calibri"/>
      <family val="2"/>
      <scheme val="minor"/>
    </font>
    <font>
      <b/>
      <sz val="12"/>
      <color theme="1"/>
      <name val="Calibri (Body)"/>
    </font>
    <font>
      <b/>
      <sz val="12"/>
      <color rgb="FFC00000"/>
      <name val="Calibri (Body)"/>
    </font>
    <font>
      <b/>
      <sz val="11"/>
      <color rgb="FF000000"/>
      <name val="Calibri"/>
      <family val="2"/>
      <scheme val="minor"/>
    </font>
    <font>
      <sz val="11"/>
      <color rgb="FF000000"/>
      <name val="Calibri"/>
      <family val="2"/>
      <scheme val="minor"/>
    </font>
    <font>
      <b/>
      <sz val="12"/>
      <color rgb="FF000000"/>
      <name val="Calibri"/>
      <family val="2"/>
      <scheme val="minor"/>
    </font>
    <font>
      <b/>
      <sz val="12"/>
      <color rgb="FFC00000"/>
      <name val="Calibri"/>
      <family val="2"/>
      <scheme val="minor"/>
    </font>
    <font>
      <u/>
      <sz val="11"/>
      <color theme="1"/>
      <name val="Calibri (Body)"/>
    </font>
  </fonts>
  <fills count="17">
    <fill>
      <patternFill patternType="none"/>
    </fill>
    <fill>
      <patternFill patternType="gray125"/>
    </fill>
    <fill>
      <patternFill patternType="solid">
        <fgColor rgb="FFFFFF0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7" tint="0.39997558519241921"/>
        <bgColor indexed="64"/>
      </patternFill>
    </fill>
    <fill>
      <patternFill patternType="solid">
        <fgColor theme="2"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2"/>
        <bgColor indexed="64"/>
      </patternFill>
    </fill>
    <fill>
      <patternFill patternType="solid">
        <fgColor rgb="FFFFDBFF"/>
        <bgColor indexed="64"/>
      </patternFill>
    </fill>
    <fill>
      <patternFill patternType="solid">
        <fgColor theme="5" tint="0.79998168889431442"/>
        <bgColor indexed="64"/>
      </patternFill>
    </fill>
    <fill>
      <patternFill patternType="solid">
        <fgColor rgb="FFFFFFDD"/>
        <bgColor indexed="64"/>
      </patternFill>
    </fill>
    <fill>
      <patternFill patternType="solid">
        <fgColor theme="9" tint="0.79998168889431442"/>
        <bgColor indexed="64"/>
      </patternFill>
    </fill>
  </fills>
  <borders count="62">
    <border>
      <left/>
      <right/>
      <top/>
      <bottom/>
      <diagonal/>
    </border>
    <border>
      <left style="thin">
        <color auto="1"/>
      </left>
      <right/>
      <top/>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bottom/>
      <diagonal/>
    </border>
    <border>
      <left style="medium">
        <color auto="1"/>
      </left>
      <right style="medium">
        <color auto="1"/>
      </right>
      <top style="thin">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medium">
        <color auto="1"/>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diagonalUp="1" diagonalDown="1">
      <left/>
      <right/>
      <top style="thin">
        <color theme="0"/>
      </top>
      <bottom style="thin">
        <color theme="0"/>
      </bottom>
      <diagonal style="thin">
        <color theme="0"/>
      </diagonal>
    </border>
    <border>
      <left style="thin">
        <color theme="0"/>
      </left>
      <right style="thin">
        <color theme="0"/>
      </right>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diagonalUp="1" diagonalDown="1">
      <left style="thin">
        <color theme="0"/>
      </left>
      <right style="thin">
        <color theme="0"/>
      </right>
      <top style="thin">
        <color theme="0"/>
      </top>
      <bottom style="thin">
        <color theme="0"/>
      </bottom>
      <diagonal style="thin">
        <color theme="0"/>
      </diagonal>
    </border>
    <border>
      <left/>
      <right/>
      <top style="thin">
        <color auto="1"/>
      </top>
      <bottom/>
      <diagonal/>
    </border>
    <border>
      <left/>
      <right style="medium">
        <color auto="1"/>
      </right>
      <top style="thin">
        <color auto="1"/>
      </top>
      <bottom style="dashed">
        <color theme="0" tint="-0.499984740745262"/>
      </bottom>
      <diagonal/>
    </border>
    <border>
      <left/>
      <right/>
      <top style="thin">
        <color auto="1"/>
      </top>
      <bottom style="dashed">
        <color theme="0" tint="-0.499984740745262"/>
      </bottom>
      <diagonal/>
    </border>
    <border>
      <left/>
      <right style="medium">
        <color auto="1"/>
      </right>
      <top style="medium">
        <color auto="1"/>
      </top>
      <bottom style="dashed">
        <color theme="0" tint="-0.499984740745262"/>
      </bottom>
      <diagonal/>
    </border>
    <border>
      <left/>
      <right/>
      <top style="medium">
        <color auto="1"/>
      </top>
      <bottom style="dashed">
        <color theme="0" tint="-0.499984740745262"/>
      </bottom>
      <diagonal/>
    </border>
    <border>
      <left style="medium">
        <color auto="1"/>
      </left>
      <right style="medium">
        <color auto="1"/>
      </right>
      <top style="medium">
        <color auto="1"/>
      </top>
      <bottom style="dashed">
        <color theme="0" tint="-0.499984740745262"/>
      </bottom>
      <diagonal/>
    </border>
    <border>
      <left style="medium">
        <color auto="1"/>
      </left>
      <right style="medium">
        <color auto="1"/>
      </right>
      <top style="thin">
        <color auto="1"/>
      </top>
      <bottom style="dashed">
        <color theme="0" tint="-0.499984740745262"/>
      </bottom>
      <diagonal/>
    </border>
    <border>
      <left/>
      <right/>
      <top style="medium">
        <color auto="1"/>
      </top>
      <bottom style="medium">
        <color auto="1"/>
      </bottom>
      <diagonal/>
    </border>
    <border>
      <left/>
      <right style="thin">
        <color auto="1"/>
      </right>
      <top style="thin">
        <color auto="1"/>
      </top>
      <bottom style="thin">
        <color auto="1"/>
      </bottom>
      <diagonal/>
    </border>
    <border>
      <left style="thin">
        <color auto="1"/>
      </left>
      <right style="thin">
        <color auto="1"/>
      </right>
      <top style="medium">
        <color auto="1"/>
      </top>
      <bottom style="dashed">
        <color theme="0" tint="-0.499984740745262"/>
      </bottom>
      <diagonal/>
    </border>
    <border>
      <left style="thin">
        <color auto="1"/>
      </left>
      <right style="thin">
        <color auto="1"/>
      </right>
      <top/>
      <bottom style="thin">
        <color auto="1"/>
      </bottom>
      <diagonal/>
    </border>
    <border>
      <left style="thin">
        <color auto="1"/>
      </left>
      <right style="thin">
        <color auto="1"/>
      </right>
      <top style="thin">
        <color auto="1"/>
      </top>
      <bottom style="dashed">
        <color theme="0" tint="-0.499984740745262"/>
      </bottom>
      <diagonal/>
    </border>
    <border>
      <left style="thin">
        <color auto="1"/>
      </left>
      <right style="thin">
        <color auto="1"/>
      </right>
      <top/>
      <bottom/>
      <diagonal/>
    </border>
    <border>
      <left style="medium">
        <color auto="1"/>
      </left>
      <right style="thin">
        <color auto="1"/>
      </right>
      <top style="medium">
        <color auto="1"/>
      </top>
      <bottom style="dashed">
        <color theme="0" tint="-0.499984740745262"/>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dashed">
        <color theme="0" tint="-0.499984740745262"/>
      </bottom>
      <diagonal/>
    </border>
    <border>
      <left style="medium">
        <color auto="1"/>
      </left>
      <right style="thin">
        <color auto="1"/>
      </right>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top style="thin">
        <color auto="1"/>
      </top>
      <bottom style="medium">
        <color auto="1"/>
      </bottom>
      <diagonal/>
    </border>
    <border>
      <left style="medium">
        <color auto="1"/>
      </left>
      <right/>
      <top style="medium">
        <color auto="1"/>
      </top>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right style="thin">
        <color auto="1"/>
      </right>
      <top style="thin">
        <color auto="1"/>
      </top>
      <bottom/>
      <diagonal/>
    </border>
    <border>
      <left style="thin">
        <color auto="1"/>
      </left>
      <right/>
      <top style="thin">
        <color auto="1"/>
      </top>
      <bottom/>
      <diagonal/>
    </border>
  </borders>
  <cellStyleXfs count="10">
    <xf numFmtId="0" fontId="0" fillId="0" borderId="0"/>
    <xf numFmtId="0" fontId="11" fillId="0" borderId="0"/>
    <xf numFmtId="43" fontId="13" fillId="0" borderId="0" applyFont="0" applyFill="0" applyBorder="0" applyAlignment="0" applyProtection="0"/>
    <xf numFmtId="0" fontId="10" fillId="0" borderId="0"/>
    <xf numFmtId="43" fontId="10" fillId="0" borderId="0" applyFont="0" applyFill="0" applyBorder="0" applyAlignment="0" applyProtection="0"/>
    <xf numFmtId="9" fontId="10"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9" fontId="13" fillId="0" borderId="0" applyFont="0" applyFill="0" applyBorder="0" applyAlignment="0" applyProtection="0"/>
  </cellStyleXfs>
  <cellXfs count="603">
    <xf numFmtId="0" fontId="0" fillId="0" borderId="0" xfId="0"/>
    <xf numFmtId="0" fontId="0" fillId="0" borderId="0" xfId="0" pivotButton="1"/>
    <xf numFmtId="0" fontId="0" fillId="0" borderId="0" xfId="0" applyAlignment="1">
      <alignment horizontal="left"/>
    </xf>
    <xf numFmtId="3" fontId="0" fillId="0" borderId="0" xfId="0" applyNumberFormat="1"/>
    <xf numFmtId="0" fontId="0" fillId="9" borderId="0" xfId="0" applyFill="1"/>
    <xf numFmtId="0" fontId="10" fillId="0" borderId="0" xfId="3"/>
    <xf numFmtId="0" fontId="10" fillId="0" borderId="0" xfId="3" applyAlignment="1">
      <alignment horizontal="left" indent="1"/>
    </xf>
    <xf numFmtId="166" fontId="10" fillId="0" borderId="0" xfId="4" applyNumberFormat="1" applyFont="1"/>
    <xf numFmtId="0" fontId="15" fillId="0" borderId="0" xfId="3" applyFont="1"/>
    <xf numFmtId="166" fontId="10" fillId="0" borderId="2" xfId="4" applyNumberFormat="1" applyFont="1" applyBorder="1"/>
    <xf numFmtId="0" fontId="15" fillId="0" borderId="0" xfId="3" applyFont="1" applyAlignment="1">
      <alignment horizontal="left" indent="1"/>
    </xf>
    <xf numFmtId="0" fontId="10" fillId="0" borderId="0" xfId="3" applyAlignment="1">
      <alignment horizontal="center"/>
    </xf>
    <xf numFmtId="0" fontId="10" fillId="0" borderId="2" xfId="3" applyBorder="1" applyAlignment="1">
      <alignment horizontal="center"/>
    </xf>
    <xf numFmtId="0" fontId="10" fillId="0" borderId="3" xfId="3" applyBorder="1" applyAlignment="1">
      <alignment horizontal="center"/>
    </xf>
    <xf numFmtId="0" fontId="17" fillId="0" borderId="3" xfId="3" applyFont="1" applyBorder="1" applyAlignment="1">
      <alignment horizontal="center"/>
    </xf>
    <xf numFmtId="0" fontId="10" fillId="0" borderId="0" xfId="3" applyAlignment="1">
      <alignment horizontal="right" indent="1"/>
    </xf>
    <xf numFmtId="166" fontId="0" fillId="0" borderId="0" xfId="4" applyNumberFormat="1" applyFont="1" applyAlignment="1">
      <alignment horizontal="center"/>
    </xf>
    <xf numFmtId="0" fontId="15" fillId="0" borderId="0" xfId="3" applyFont="1" applyAlignment="1">
      <alignment horizontal="right"/>
    </xf>
    <xf numFmtId="166" fontId="0" fillId="0" borderId="0" xfId="4" applyNumberFormat="1" applyFont="1" applyFill="1" applyAlignment="1">
      <alignment horizontal="center"/>
    </xf>
    <xf numFmtId="43" fontId="10" fillId="0" borderId="0" xfId="3" applyNumberFormat="1" applyAlignment="1">
      <alignment horizontal="center"/>
    </xf>
    <xf numFmtId="0" fontId="10" fillId="0" borderId="0" xfId="3" applyFont="1"/>
    <xf numFmtId="0" fontId="10" fillId="0" borderId="0" xfId="3" applyFont="1" applyAlignment="1">
      <alignment horizontal="left" indent="1"/>
    </xf>
    <xf numFmtId="0" fontId="10" fillId="0" borderId="0" xfId="3" applyFont="1" applyAlignment="1">
      <alignment horizontal="left"/>
    </xf>
    <xf numFmtId="3" fontId="10" fillId="0" borderId="0" xfId="3" applyNumberFormat="1" applyFont="1"/>
    <xf numFmtId="0" fontId="10" fillId="0" borderId="0" xfId="3" applyFont="1" applyFill="1" applyAlignment="1">
      <alignment horizontal="left"/>
    </xf>
    <xf numFmtId="0" fontId="10" fillId="0" borderId="0" xfId="3" applyFont="1" applyFill="1"/>
    <xf numFmtId="166" fontId="10" fillId="0" borderId="0" xfId="4" applyNumberFormat="1" applyFont="1" applyBorder="1"/>
    <xf numFmtId="166" fontId="10" fillId="0" borderId="0" xfId="3" applyNumberFormat="1" applyFont="1" applyBorder="1"/>
    <xf numFmtId="9" fontId="10" fillId="0" borderId="0" xfId="5" applyFont="1" applyBorder="1"/>
    <xf numFmtId="0" fontId="10" fillId="0" borderId="5" xfId="3" applyFont="1" applyBorder="1" applyAlignment="1">
      <alignment horizontal="left" indent="1"/>
    </xf>
    <xf numFmtId="166" fontId="10" fillId="0" borderId="0" xfId="4" applyNumberFormat="1" applyFont="1" applyFill="1" applyBorder="1"/>
    <xf numFmtId="166" fontId="10" fillId="0" borderId="0" xfId="3" applyNumberFormat="1" applyFont="1" applyFill="1" applyBorder="1"/>
    <xf numFmtId="9" fontId="10" fillId="0" borderId="0" xfId="5" applyFont="1" applyFill="1" applyBorder="1"/>
    <xf numFmtId="0" fontId="10" fillId="0" borderId="5" xfId="3" applyFont="1" applyFill="1" applyBorder="1" applyAlignment="1">
      <alignment horizontal="left" indent="1"/>
    </xf>
    <xf numFmtId="0" fontId="16" fillId="0" borderId="5" xfId="3" applyFont="1" applyFill="1" applyBorder="1" applyAlignment="1">
      <alignment horizontal="left" indent="1"/>
    </xf>
    <xf numFmtId="0" fontId="17" fillId="0" borderId="5" xfId="3" applyFont="1" applyFill="1" applyBorder="1" applyAlignment="1">
      <alignment horizontal="left" indent="1"/>
    </xf>
    <xf numFmtId="166" fontId="10" fillId="0" borderId="2" xfId="3" applyNumberFormat="1" applyFont="1" applyBorder="1"/>
    <xf numFmtId="9" fontId="10" fillId="0" borderId="2" xfId="5" applyFont="1" applyBorder="1"/>
    <xf numFmtId="0" fontId="10" fillId="0" borderId="7" xfId="3" applyFont="1" applyBorder="1" applyAlignment="1">
      <alignment horizontal="left" indent="1"/>
    </xf>
    <xf numFmtId="166" fontId="0" fillId="0" borderId="0" xfId="7" applyNumberFormat="1" applyFont="1"/>
    <xf numFmtId="0" fontId="9" fillId="0" borderId="0" xfId="6"/>
    <xf numFmtId="0" fontId="9" fillId="0" borderId="0" xfId="6" applyAlignment="1">
      <alignment horizontal="left" indent="1"/>
    </xf>
    <xf numFmtId="166" fontId="13" fillId="0" borderId="0" xfId="7" applyNumberFormat="1" applyFont="1" applyFill="1"/>
    <xf numFmtId="0" fontId="9" fillId="0" borderId="0" xfId="6" applyAlignment="1">
      <alignment horizontal="left"/>
    </xf>
    <xf numFmtId="0" fontId="13" fillId="0" borderId="0" xfId="6" applyFont="1"/>
    <xf numFmtId="3" fontId="9" fillId="0" borderId="0" xfId="6" applyNumberFormat="1"/>
    <xf numFmtId="166" fontId="14" fillId="0" borderId="0" xfId="6" applyNumberFormat="1" applyFont="1"/>
    <xf numFmtId="166" fontId="13" fillId="0" borderId="0" xfId="7" applyNumberFormat="1" applyFont="1" applyFill="1" applyAlignment="1">
      <alignment horizontal="left"/>
    </xf>
    <xf numFmtId="0" fontId="13" fillId="0" borderId="1" xfId="6" applyFont="1" applyBorder="1" applyAlignment="1">
      <alignment horizontal="center"/>
    </xf>
    <xf numFmtId="166" fontId="13" fillId="0" borderId="0" xfId="7" applyNumberFormat="1" applyFont="1" applyFill="1" applyBorder="1"/>
    <xf numFmtId="166" fontId="13" fillId="0" borderId="0" xfId="6" applyNumberFormat="1" applyFont="1"/>
    <xf numFmtId="9" fontId="13" fillId="0" borderId="0" xfId="8" applyFont="1" applyFill="1" applyBorder="1"/>
    <xf numFmtId="166" fontId="13" fillId="0" borderId="0" xfId="7" applyNumberFormat="1" applyFont="1" applyAlignment="1">
      <alignment horizontal="left"/>
    </xf>
    <xf numFmtId="0" fontId="13" fillId="0" borderId="5" xfId="6" applyFont="1" applyBorder="1" applyAlignment="1">
      <alignment horizontal="left" indent="1"/>
    </xf>
    <xf numFmtId="0" fontId="19" fillId="0" borderId="5" xfId="6" applyFont="1" applyBorder="1" applyAlignment="1">
      <alignment horizontal="left" indent="1"/>
    </xf>
    <xf numFmtId="0" fontId="13" fillId="0" borderId="0" xfId="6" applyFont="1" applyAlignment="1">
      <alignment horizontal="left" indent="1"/>
    </xf>
    <xf numFmtId="166" fontId="13" fillId="0" borderId="0" xfId="7" applyNumberFormat="1" applyFont="1"/>
    <xf numFmtId="0" fontId="14" fillId="0" borderId="0" xfId="6" applyFont="1"/>
    <xf numFmtId="166" fontId="15" fillId="0" borderId="0" xfId="6" applyNumberFormat="1" applyFont="1"/>
    <xf numFmtId="0" fontId="15" fillId="0" borderId="0" xfId="6" applyFont="1"/>
    <xf numFmtId="3" fontId="10" fillId="0" borderId="0" xfId="3" applyNumberFormat="1" applyFont="1" applyFill="1"/>
    <xf numFmtId="9" fontId="15" fillId="0" borderId="0" xfId="5" applyFont="1" applyFill="1" applyBorder="1"/>
    <xf numFmtId="166" fontId="9" fillId="0" borderId="0" xfId="7" applyNumberFormat="1" applyFont="1" applyFill="1"/>
    <xf numFmtId="166" fontId="9" fillId="0" borderId="0" xfId="7" applyNumberFormat="1" applyFont="1"/>
    <xf numFmtId="166" fontId="9" fillId="0" borderId="0" xfId="6" applyNumberFormat="1"/>
    <xf numFmtId="166" fontId="9" fillId="0" borderId="0" xfId="7" applyNumberFormat="1" applyFont="1" applyFill="1" applyAlignment="1">
      <alignment horizontal="left"/>
    </xf>
    <xf numFmtId="0" fontId="9" fillId="9" borderId="0" xfId="6" applyFill="1"/>
    <xf numFmtId="166" fontId="9" fillId="0" borderId="2" xfId="7" applyNumberFormat="1" applyFont="1" applyBorder="1"/>
    <xf numFmtId="166" fontId="15" fillId="0" borderId="0" xfId="7" applyNumberFormat="1" applyFont="1" applyBorder="1"/>
    <xf numFmtId="0" fontId="16" fillId="0" borderId="0" xfId="6" applyFont="1"/>
    <xf numFmtId="166" fontId="16" fillId="0" borderId="0" xfId="7" applyNumberFormat="1" applyFont="1"/>
    <xf numFmtId="0" fontId="21" fillId="0" borderId="0" xfId="0" applyFont="1"/>
    <xf numFmtId="166" fontId="21" fillId="0" borderId="0" xfId="2" applyNumberFormat="1" applyFont="1"/>
    <xf numFmtId="166" fontId="21" fillId="0" borderId="0" xfId="0" applyNumberFormat="1" applyFont="1"/>
    <xf numFmtId="43" fontId="0" fillId="0" borderId="0" xfId="4" applyNumberFormat="1" applyFont="1" applyAlignment="1">
      <alignment horizontal="center"/>
    </xf>
    <xf numFmtId="0" fontId="8" fillId="0" borderId="0" xfId="3" applyFont="1" applyAlignment="1">
      <alignment horizontal="left" indent="1"/>
    </xf>
    <xf numFmtId="0" fontId="8" fillId="0" borderId="0" xfId="3" applyFont="1" applyAlignment="1">
      <alignment horizontal="right" indent="1"/>
    </xf>
    <xf numFmtId="166" fontId="14" fillId="11" borderId="0" xfId="4" applyNumberFormat="1" applyFont="1" applyFill="1" applyAlignment="1">
      <alignment horizontal="center"/>
    </xf>
    <xf numFmtId="0" fontId="15" fillId="12" borderId="11" xfId="3" applyFont="1" applyFill="1" applyBorder="1" applyAlignment="1">
      <alignment horizontal="center" wrapText="1"/>
    </xf>
    <xf numFmtId="0" fontId="15" fillId="12" borderId="12" xfId="3" applyFont="1" applyFill="1" applyBorder="1" applyAlignment="1">
      <alignment horizontal="center" wrapText="1"/>
    </xf>
    <xf numFmtId="0" fontId="15" fillId="12" borderId="13" xfId="3" applyFont="1" applyFill="1" applyBorder="1" applyAlignment="1">
      <alignment horizontal="center" wrapText="1"/>
    </xf>
    <xf numFmtId="0" fontId="15" fillId="0" borderId="0" xfId="3" applyFont="1" applyAlignment="1">
      <alignment horizontal="right" indent="1"/>
    </xf>
    <xf numFmtId="166" fontId="8" fillId="0" borderId="0" xfId="2" applyNumberFormat="1" applyFont="1"/>
    <xf numFmtId="0" fontId="15" fillId="12" borderId="14" xfId="3" applyFont="1" applyFill="1" applyBorder="1" applyAlignment="1">
      <alignment horizontal="center" wrapText="1"/>
    </xf>
    <xf numFmtId="166" fontId="15" fillId="0" borderId="15" xfId="2" applyNumberFormat="1" applyFont="1" applyBorder="1" applyAlignment="1">
      <alignment horizontal="left" indent="1"/>
    </xf>
    <xf numFmtId="166" fontId="15" fillId="0" borderId="16" xfId="2" applyNumberFormat="1" applyFont="1" applyBorder="1" applyAlignment="1">
      <alignment horizontal="left" indent="1"/>
    </xf>
    <xf numFmtId="166" fontId="15" fillId="0" borderId="17" xfId="2" applyNumberFormat="1" applyFont="1" applyBorder="1" applyAlignment="1">
      <alignment horizontal="left" indent="1"/>
    </xf>
    <xf numFmtId="166" fontId="15" fillId="0" borderId="15" xfId="2" applyNumberFormat="1" applyFont="1" applyFill="1" applyBorder="1" applyAlignment="1">
      <alignment horizontal="left" indent="1"/>
    </xf>
    <xf numFmtId="166" fontId="15" fillId="0" borderId="18" xfId="2" applyNumberFormat="1" applyFont="1" applyBorder="1" applyAlignment="1">
      <alignment horizontal="left" indent="1"/>
    </xf>
    <xf numFmtId="0" fontId="8" fillId="0" borderId="0" xfId="0" applyFont="1"/>
    <xf numFmtId="0" fontId="8" fillId="0" borderId="0" xfId="0" applyFont="1" applyAlignment="1">
      <alignment horizontal="center"/>
    </xf>
    <xf numFmtId="0" fontId="15" fillId="0" borderId="0" xfId="0" applyFont="1" applyAlignment="1">
      <alignment horizontal="center"/>
    </xf>
    <xf numFmtId="0" fontId="0" fillId="0" borderId="0" xfId="0" applyAlignment="1"/>
    <xf numFmtId="0" fontId="15" fillId="0" borderId="8" xfId="0" applyFont="1" applyBorder="1" applyAlignment="1">
      <alignment horizontal="center"/>
    </xf>
    <xf numFmtId="166" fontId="21" fillId="0" borderId="20" xfId="2" applyNumberFormat="1" applyFont="1" applyBorder="1"/>
    <xf numFmtId="166" fontId="21" fillId="0" borderId="21" xfId="2" applyNumberFormat="1" applyFont="1" applyBorder="1"/>
    <xf numFmtId="0" fontId="15" fillId="0" borderId="10" xfId="0" applyFont="1" applyBorder="1" applyAlignment="1">
      <alignment horizontal="center"/>
    </xf>
    <xf numFmtId="0" fontId="8" fillId="0" borderId="15" xfId="0" applyFont="1" applyBorder="1" applyAlignment="1">
      <alignment horizontal="center"/>
    </xf>
    <xf numFmtId="0" fontId="8" fillId="0" borderId="23" xfId="0" applyFont="1" applyBorder="1" applyAlignment="1">
      <alignment horizontal="center"/>
    </xf>
    <xf numFmtId="0" fontId="8" fillId="0" borderId="15" xfId="0" applyFont="1" applyFill="1" applyBorder="1" applyAlignment="1">
      <alignment horizontal="center"/>
    </xf>
    <xf numFmtId="166" fontId="21" fillId="0" borderId="20" xfId="2" applyNumberFormat="1" applyFont="1" applyFill="1" applyBorder="1"/>
    <xf numFmtId="166" fontId="22" fillId="0" borderId="19" xfId="2" applyNumberFormat="1" applyFont="1" applyBorder="1"/>
    <xf numFmtId="166" fontId="22" fillId="0" borderId="20" xfId="2" applyNumberFormat="1" applyFont="1" applyBorder="1"/>
    <xf numFmtId="166" fontId="22" fillId="0" borderId="21" xfId="2" applyNumberFormat="1" applyFont="1" applyBorder="1"/>
    <xf numFmtId="0" fontId="15" fillId="0" borderId="8" xfId="0" applyFont="1" applyFill="1" applyBorder="1" applyAlignment="1">
      <alignment horizontal="center" wrapText="1"/>
    </xf>
    <xf numFmtId="0" fontId="15" fillId="0" borderId="8" xfId="0" applyFont="1" applyFill="1" applyBorder="1" applyAlignment="1">
      <alignment horizontal="center" vertical="center"/>
    </xf>
    <xf numFmtId="9" fontId="22" fillId="2" borderId="22" xfId="9" applyNumberFormat="1" applyFont="1" applyFill="1" applyBorder="1"/>
    <xf numFmtId="9" fontId="22" fillId="2" borderId="15" xfId="9" applyNumberFormat="1" applyFont="1" applyFill="1" applyBorder="1"/>
    <xf numFmtId="9" fontId="22" fillId="0" borderId="15" xfId="9" applyNumberFormat="1" applyFont="1" applyBorder="1"/>
    <xf numFmtId="9" fontId="22" fillId="0" borderId="23" xfId="9" applyNumberFormat="1" applyFont="1" applyBorder="1"/>
    <xf numFmtId="0" fontId="8" fillId="0" borderId="0" xfId="6" applyFont="1" applyAlignment="1">
      <alignment horizontal="left"/>
    </xf>
    <xf numFmtId="0" fontId="20" fillId="0" borderId="0" xfId="6" applyFont="1" applyAlignment="1">
      <alignment horizontal="left"/>
    </xf>
    <xf numFmtId="166" fontId="0" fillId="0" borderId="0" xfId="0" applyNumberFormat="1" applyFont="1"/>
    <xf numFmtId="166" fontId="0" fillId="0" borderId="0" xfId="0" applyNumberFormat="1" applyFont="1" applyFill="1"/>
    <xf numFmtId="0" fontId="19" fillId="0" borderId="0" xfId="6" applyFont="1" applyAlignment="1">
      <alignment horizontal="right"/>
    </xf>
    <xf numFmtId="166" fontId="9" fillId="0" borderId="0" xfId="7" applyNumberFormat="1" applyFont="1" applyBorder="1"/>
    <xf numFmtId="0" fontId="9" fillId="0" borderId="0" xfId="6" applyFill="1" applyAlignment="1">
      <alignment horizontal="left"/>
    </xf>
    <xf numFmtId="0" fontId="9" fillId="0" borderId="0" xfId="6" applyFill="1"/>
    <xf numFmtId="3" fontId="9" fillId="0" borderId="0" xfId="6" applyNumberFormat="1" applyFill="1"/>
    <xf numFmtId="166" fontId="8" fillId="0" borderId="0" xfId="7" applyNumberFormat="1" applyFont="1" applyFill="1"/>
    <xf numFmtId="166" fontId="15" fillId="0" borderId="0" xfId="7" applyNumberFormat="1" applyFont="1" applyFill="1" applyBorder="1"/>
    <xf numFmtId="166" fontId="15" fillId="0" borderId="2" xfId="7" applyNumberFormat="1" applyFont="1" applyFill="1" applyBorder="1"/>
    <xf numFmtId="166" fontId="9" fillId="0" borderId="0" xfId="2" applyNumberFormat="1" applyFont="1" applyFill="1"/>
    <xf numFmtId="166" fontId="15" fillId="0" borderId="0" xfId="4" applyNumberFormat="1" applyFont="1" applyFill="1" applyBorder="1"/>
    <xf numFmtId="166" fontId="15" fillId="0" borderId="0" xfId="3" applyNumberFormat="1" applyFont="1" applyFill="1" applyBorder="1"/>
    <xf numFmtId="166" fontId="15" fillId="9" borderId="0" xfId="4" applyNumberFormat="1" applyFont="1" applyFill="1" applyBorder="1"/>
    <xf numFmtId="166" fontId="15" fillId="9" borderId="0" xfId="3" applyNumberFormat="1" applyFont="1" applyFill="1" applyBorder="1"/>
    <xf numFmtId="9" fontId="15" fillId="9" borderId="0" xfId="5" applyFont="1" applyFill="1" applyBorder="1"/>
    <xf numFmtId="0" fontId="15" fillId="9" borderId="5" xfId="3" applyFont="1" applyFill="1" applyBorder="1" applyAlignment="1">
      <alignment horizontal="left" indent="1"/>
    </xf>
    <xf numFmtId="166" fontId="8" fillId="0" borderId="0" xfId="7" applyNumberFormat="1" applyFont="1" applyFill="1" applyAlignment="1">
      <alignment horizontal="left"/>
    </xf>
    <xf numFmtId="166" fontId="9" fillId="0" borderId="0" xfId="7" applyNumberFormat="1" applyFont="1" applyFill="1" applyBorder="1"/>
    <xf numFmtId="166" fontId="19" fillId="0" borderId="0" xfId="7" applyNumberFormat="1" applyFont="1" applyFill="1"/>
    <xf numFmtId="0" fontId="14" fillId="0" borderId="6" xfId="6" applyFont="1" applyBorder="1" applyAlignment="1">
      <alignment horizontal="center"/>
    </xf>
    <xf numFmtId="166" fontId="14" fillId="0" borderId="2" xfId="7" applyNumberFormat="1" applyFont="1" applyFill="1" applyBorder="1"/>
    <xf numFmtId="166" fontId="14" fillId="0" borderId="2" xfId="6" applyNumberFormat="1" applyFont="1" applyBorder="1"/>
    <xf numFmtId="9" fontId="14" fillId="0" borderId="2" xfId="8" applyFont="1" applyFill="1" applyBorder="1"/>
    <xf numFmtId="0" fontId="23" fillId="0" borderId="0" xfId="6" applyFont="1" applyAlignment="1">
      <alignment horizontal="center"/>
    </xf>
    <xf numFmtId="9" fontId="13" fillId="0" borderId="0" xfId="8" applyNumberFormat="1" applyFont="1" applyFill="1" applyBorder="1"/>
    <xf numFmtId="0" fontId="10" fillId="0" borderId="1" xfId="3" applyFont="1" applyBorder="1" applyAlignment="1">
      <alignment horizontal="left" indent="1"/>
    </xf>
    <xf numFmtId="0" fontId="10" fillId="0" borderId="1" xfId="3" applyFont="1" applyFill="1" applyBorder="1" applyAlignment="1">
      <alignment horizontal="left" indent="1"/>
    </xf>
    <xf numFmtId="0" fontId="15" fillId="9" borderId="1" xfId="3" applyFont="1" applyFill="1" applyBorder="1" applyAlignment="1">
      <alignment horizontal="left" indent="1"/>
    </xf>
    <xf numFmtId="0" fontId="7" fillId="0" borderId="1" xfId="3" applyFont="1" applyFill="1" applyBorder="1" applyAlignment="1">
      <alignment horizontal="left" indent="1"/>
    </xf>
    <xf numFmtId="0" fontId="15" fillId="0" borderId="1" xfId="3" applyFont="1" applyFill="1" applyBorder="1" applyAlignment="1">
      <alignment horizontal="left" indent="1"/>
    </xf>
    <xf numFmtId="0" fontId="10" fillId="0" borderId="6" xfId="3" applyFont="1" applyBorder="1" applyAlignment="1">
      <alignment horizontal="left" indent="1"/>
    </xf>
    <xf numFmtId="0" fontId="6" fillId="0" borderId="5" xfId="6" applyFont="1" applyFill="1" applyBorder="1" applyAlignment="1">
      <alignment horizontal="left" indent="1"/>
    </xf>
    <xf numFmtId="0" fontId="0" fillId="0" borderId="7" xfId="6" applyFont="1" applyBorder="1" applyAlignment="1">
      <alignment horizontal="left" indent="1"/>
    </xf>
    <xf numFmtId="0" fontId="14" fillId="12" borderId="4" xfId="6" applyFont="1" applyFill="1" applyBorder="1" applyAlignment="1">
      <alignment horizontal="center" vertical="center"/>
    </xf>
    <xf numFmtId="0" fontId="14" fillId="12" borderId="4" xfId="6" applyFont="1" applyFill="1" applyBorder="1" applyAlignment="1">
      <alignment horizontal="center" vertical="center" wrapText="1"/>
    </xf>
    <xf numFmtId="0" fontId="14" fillId="9" borderId="1" xfId="6" applyFont="1" applyFill="1" applyBorder="1" applyAlignment="1">
      <alignment horizontal="center"/>
    </xf>
    <xf numFmtId="166" fontId="14" fillId="9" borderId="0" xfId="7" applyNumberFormat="1" applyFont="1" applyFill="1" applyBorder="1"/>
    <xf numFmtId="166" fontId="14" fillId="9" borderId="0" xfId="0" applyNumberFormat="1" applyFont="1" applyFill="1"/>
    <xf numFmtId="166" fontId="14" fillId="9" borderId="0" xfId="6" applyNumberFormat="1" applyFont="1" applyFill="1"/>
    <xf numFmtId="9" fontId="14" fillId="9" borderId="0" xfId="8" applyFont="1" applyFill="1" applyBorder="1"/>
    <xf numFmtId="0" fontId="14" fillId="9" borderId="5" xfId="6" applyFont="1" applyFill="1" applyBorder="1" applyAlignment="1">
      <alignment horizontal="left" indent="1"/>
    </xf>
    <xf numFmtId="0" fontId="15" fillId="12" borderId="4" xfId="6" applyFont="1" applyFill="1" applyBorder="1" applyAlignment="1">
      <alignment horizontal="center" vertical="center"/>
    </xf>
    <xf numFmtId="0" fontId="15" fillId="12" borderId="4" xfId="3" applyFont="1" applyFill="1" applyBorder="1" applyAlignment="1">
      <alignment horizontal="center" vertical="center"/>
    </xf>
    <xf numFmtId="0" fontId="15" fillId="12" borderId="4" xfId="6" applyFont="1" applyFill="1" applyBorder="1" applyAlignment="1">
      <alignment horizontal="center" vertical="center" wrapText="1"/>
    </xf>
    <xf numFmtId="166" fontId="9" fillId="0" borderId="0" xfId="6" applyNumberFormat="1" applyBorder="1"/>
    <xf numFmtId="9" fontId="9" fillId="0" borderId="0" xfId="8" applyFont="1" applyBorder="1"/>
    <xf numFmtId="0" fontId="9" fillId="0" borderId="5" xfId="6" applyBorder="1" applyAlignment="1">
      <alignment horizontal="left" indent="1"/>
    </xf>
    <xf numFmtId="166" fontId="15" fillId="0" borderId="0" xfId="6" applyNumberFormat="1" applyFont="1" applyFill="1" applyBorder="1"/>
    <xf numFmtId="9" fontId="15" fillId="0" borderId="0" xfId="8" applyFont="1" applyFill="1" applyBorder="1"/>
    <xf numFmtId="0" fontId="8" fillId="0" borderId="5" xfId="6" applyFont="1" applyBorder="1" applyAlignment="1">
      <alignment horizontal="left" indent="1"/>
    </xf>
    <xf numFmtId="166" fontId="8" fillId="0" borderId="0" xfId="7" applyNumberFormat="1" applyFont="1" applyFill="1" applyBorder="1"/>
    <xf numFmtId="0" fontId="16" fillId="0" borderId="5" xfId="6" applyFont="1" applyFill="1" applyBorder="1" applyAlignment="1">
      <alignment horizontal="left" indent="1"/>
    </xf>
    <xf numFmtId="0" fontId="17" fillId="0" borderId="5" xfId="6" applyFont="1" applyBorder="1" applyAlignment="1">
      <alignment horizontal="left" indent="1"/>
    </xf>
    <xf numFmtId="166" fontId="9" fillId="0" borderId="2" xfId="6" applyNumberFormat="1" applyBorder="1"/>
    <xf numFmtId="9" fontId="9" fillId="0" borderId="2" xfId="8" applyFont="1" applyBorder="1"/>
    <xf numFmtId="0" fontId="9" fillId="0" borderId="7" xfId="6" applyBorder="1" applyAlignment="1">
      <alignment horizontal="left" indent="1"/>
    </xf>
    <xf numFmtId="0" fontId="15" fillId="0" borderId="4" xfId="6" applyFont="1" applyBorder="1" applyAlignment="1">
      <alignment horizontal="center" vertical="center" wrapText="1"/>
    </xf>
    <xf numFmtId="0" fontId="15" fillId="0" borderId="4" xfId="6" applyFont="1" applyBorder="1" applyAlignment="1">
      <alignment horizontal="center" vertical="center"/>
    </xf>
    <xf numFmtId="0" fontId="9" fillId="0" borderId="1" xfId="6" applyBorder="1" applyAlignment="1">
      <alignment horizontal="left" indent="1"/>
    </xf>
    <xf numFmtId="0" fontId="8" fillId="0" borderId="1" xfId="6" applyFont="1" applyBorder="1" applyAlignment="1">
      <alignment horizontal="left" indent="1"/>
    </xf>
    <xf numFmtId="0" fontId="15" fillId="0" borderId="1" xfId="6" applyFont="1" applyFill="1" applyBorder="1" applyAlignment="1">
      <alignment horizontal="left" indent="1"/>
    </xf>
    <xf numFmtId="0" fontId="8" fillId="0" borderId="1" xfId="6" applyFont="1" applyFill="1" applyBorder="1" applyAlignment="1">
      <alignment horizontal="left" indent="1"/>
    </xf>
    <xf numFmtId="0" fontId="9" fillId="0" borderId="1" xfId="6" applyFill="1" applyBorder="1" applyAlignment="1">
      <alignment horizontal="left" indent="1"/>
    </xf>
    <xf numFmtId="0" fontId="9" fillId="0" borderId="6" xfId="6" applyBorder="1" applyAlignment="1">
      <alignment horizontal="left" indent="1"/>
    </xf>
    <xf numFmtId="0" fontId="15" fillId="0" borderId="0" xfId="6" applyFont="1" applyBorder="1" applyAlignment="1">
      <alignment horizontal="center" wrapText="1"/>
    </xf>
    <xf numFmtId="0" fontId="23" fillId="0" borderId="0" xfId="6" applyFont="1" applyBorder="1" applyAlignment="1">
      <alignment horizontal="center"/>
    </xf>
    <xf numFmtId="166" fontId="15" fillId="9" borderId="0" xfId="7" applyNumberFormat="1" applyFont="1" applyFill="1" applyBorder="1"/>
    <xf numFmtId="166" fontId="15" fillId="9" borderId="0" xfId="6" applyNumberFormat="1" applyFont="1" applyFill="1" applyBorder="1"/>
    <xf numFmtId="9" fontId="15" fillId="9" borderId="0" xfId="8" applyFont="1" applyFill="1" applyBorder="1"/>
    <xf numFmtId="0" fontId="15" fillId="9" borderId="5" xfId="6" applyFont="1" applyFill="1" applyBorder="1" applyAlignment="1">
      <alignment horizontal="left" indent="1"/>
    </xf>
    <xf numFmtId="166" fontId="8" fillId="9" borderId="0" xfId="6" applyNumberFormat="1" applyFont="1" applyFill="1" applyBorder="1"/>
    <xf numFmtId="9" fontId="8" fillId="9" borderId="0" xfId="8" applyFont="1" applyFill="1" applyBorder="1"/>
    <xf numFmtId="166" fontId="8" fillId="0" borderId="0" xfId="6" applyNumberFormat="1" applyFont="1" applyFill="1" applyBorder="1"/>
    <xf numFmtId="9" fontId="8" fillId="0" borderId="0" xfId="8" applyFont="1" applyFill="1" applyBorder="1"/>
    <xf numFmtId="0" fontId="9" fillId="0" borderId="5" xfId="6" applyFill="1" applyBorder="1" applyAlignment="1">
      <alignment horizontal="left" indent="1"/>
    </xf>
    <xf numFmtId="166" fontId="8" fillId="0" borderId="0" xfId="7" applyNumberFormat="1" applyFont="1" applyBorder="1"/>
    <xf numFmtId="0" fontId="9" fillId="0" borderId="5" xfId="6" applyBorder="1"/>
    <xf numFmtId="166" fontId="15" fillId="0" borderId="2" xfId="6" applyNumberFormat="1" applyFont="1" applyFill="1" applyBorder="1"/>
    <xf numFmtId="9" fontId="15" fillId="0" borderId="2" xfId="8" applyFont="1" applyFill="1" applyBorder="1"/>
    <xf numFmtId="0" fontId="15" fillId="9" borderId="1" xfId="6" applyFont="1" applyFill="1" applyBorder="1" applyAlignment="1">
      <alignment horizontal="left" indent="1"/>
    </xf>
    <xf numFmtId="0" fontId="15" fillId="0" borderId="6" xfId="6" applyFont="1" applyFill="1" applyBorder="1" applyAlignment="1">
      <alignment horizontal="left" indent="1"/>
    </xf>
    <xf numFmtId="0" fontId="9" fillId="0" borderId="0" xfId="6" applyAlignment="1">
      <alignment horizontal="center"/>
    </xf>
    <xf numFmtId="0" fontId="15" fillId="9" borderId="0" xfId="6" applyFont="1" applyFill="1" applyBorder="1" applyAlignment="1">
      <alignment horizontal="center"/>
    </xf>
    <xf numFmtId="0" fontId="9" fillId="0" borderId="0" xfId="6" applyBorder="1" applyAlignment="1">
      <alignment horizontal="center"/>
    </xf>
    <xf numFmtId="0" fontId="8" fillId="0" borderId="0" xfId="6" applyFont="1" applyFill="1" applyBorder="1" applyAlignment="1">
      <alignment horizontal="center"/>
    </xf>
    <xf numFmtId="0" fontId="9" fillId="0" borderId="0" xfId="6" applyFill="1" applyBorder="1" applyAlignment="1">
      <alignment horizontal="center"/>
    </xf>
    <xf numFmtId="0" fontId="15" fillId="0" borderId="2" xfId="6" applyFont="1" applyFill="1" applyBorder="1" applyAlignment="1">
      <alignment horizontal="center"/>
    </xf>
    <xf numFmtId="0" fontId="16" fillId="0" borderId="0" xfId="6" applyFont="1" applyAlignment="1">
      <alignment horizontal="center"/>
    </xf>
    <xf numFmtId="0" fontId="15" fillId="0" borderId="0" xfId="3" applyFont="1" applyAlignment="1">
      <alignment horizontal="left" wrapText="1"/>
    </xf>
    <xf numFmtId="0" fontId="14" fillId="0" borderId="1" xfId="6" applyFont="1" applyFill="1" applyBorder="1" applyAlignment="1">
      <alignment horizontal="center"/>
    </xf>
    <xf numFmtId="166" fontId="14" fillId="0" borderId="0" xfId="7" applyNumberFormat="1" applyFont="1" applyFill="1" applyBorder="1"/>
    <xf numFmtId="166" fontId="14" fillId="0" borderId="0" xfId="0" applyNumberFormat="1" applyFont="1" applyFill="1"/>
    <xf numFmtId="166" fontId="14" fillId="0" borderId="0" xfId="6" applyNumberFormat="1" applyFont="1" applyFill="1"/>
    <xf numFmtId="9" fontId="14" fillId="0" borderId="0" xfId="8" applyFont="1" applyFill="1" applyBorder="1"/>
    <xf numFmtId="0" fontId="14" fillId="0" borderId="5" xfId="6" applyFont="1" applyFill="1" applyBorder="1" applyAlignment="1">
      <alignment horizontal="left" indent="1"/>
    </xf>
    <xf numFmtId="0" fontId="15" fillId="0" borderId="5" xfId="3" applyFont="1" applyFill="1" applyBorder="1" applyAlignment="1">
      <alignment horizontal="left" indent="1"/>
    </xf>
    <xf numFmtId="0" fontId="9" fillId="0" borderId="24" xfId="6" applyBorder="1"/>
    <xf numFmtId="0" fontId="10" fillId="0" borderId="24" xfId="3" applyFont="1" applyBorder="1"/>
    <xf numFmtId="0" fontId="10" fillId="0" borderId="24" xfId="3" applyFont="1" applyFill="1" applyBorder="1"/>
    <xf numFmtId="0" fontId="9" fillId="0" borderId="25" xfId="6" applyBorder="1"/>
    <xf numFmtId="0" fontId="15" fillId="0" borderId="25" xfId="6" applyFont="1" applyBorder="1" applyAlignment="1">
      <alignment horizontal="left" vertical="center" indent="1"/>
    </xf>
    <xf numFmtId="166" fontId="0" fillId="0" borderId="25" xfId="7" applyNumberFormat="1" applyFont="1" applyBorder="1"/>
    <xf numFmtId="0" fontId="9" fillId="0" borderId="25" xfId="6" applyBorder="1" applyAlignment="1">
      <alignment horizontal="left" indent="1"/>
    </xf>
    <xf numFmtId="0" fontId="9" fillId="0" borderId="26" xfId="6" applyBorder="1"/>
    <xf numFmtId="0" fontId="15" fillId="0" borderId="26" xfId="6" applyFont="1" applyBorder="1" applyAlignment="1">
      <alignment horizontal="left" vertical="center" indent="1"/>
    </xf>
    <xf numFmtId="166" fontId="0" fillId="0" borderId="26" xfId="7" applyNumberFormat="1" applyFont="1" applyBorder="1"/>
    <xf numFmtId="0" fontId="9" fillId="0" borderId="26" xfId="6" applyBorder="1" applyAlignment="1">
      <alignment horizontal="left" indent="1"/>
    </xf>
    <xf numFmtId="0" fontId="9" fillId="0" borderId="27" xfId="6" applyBorder="1"/>
    <xf numFmtId="0" fontId="13" fillId="0" borderId="28" xfId="6" applyFont="1" applyBorder="1"/>
    <xf numFmtId="0" fontId="9" fillId="0" borderId="28" xfId="6" applyBorder="1"/>
    <xf numFmtId="0" fontId="9" fillId="0" borderId="29" xfId="6" applyBorder="1"/>
    <xf numFmtId="0" fontId="13" fillId="0" borderId="25" xfId="6" applyFont="1" applyBorder="1"/>
    <xf numFmtId="166" fontId="14" fillId="0" borderId="25" xfId="7" applyNumberFormat="1" applyFont="1" applyBorder="1"/>
    <xf numFmtId="0" fontId="13" fillId="0" borderId="25" xfId="6" applyFont="1" applyBorder="1" applyAlignment="1">
      <alignment horizontal="left" indent="1"/>
    </xf>
    <xf numFmtId="166" fontId="13" fillId="0" borderId="25" xfId="7" applyNumberFormat="1" applyFont="1" applyBorder="1" applyAlignment="1">
      <alignment horizontal="left"/>
    </xf>
    <xf numFmtId="0" fontId="9" fillId="0" borderId="25" xfId="6" applyBorder="1" applyAlignment="1">
      <alignment horizontal="left"/>
    </xf>
    <xf numFmtId="3" fontId="9" fillId="0" borderId="25" xfId="6" applyNumberFormat="1" applyBorder="1"/>
    <xf numFmtId="0" fontId="9" fillId="0" borderId="31" xfId="6" applyBorder="1"/>
    <xf numFmtId="166" fontId="10" fillId="0" borderId="30" xfId="4" applyNumberFormat="1" applyFont="1" applyFill="1" applyBorder="1"/>
    <xf numFmtId="166" fontId="10" fillId="0" borderId="30" xfId="4" applyNumberFormat="1" applyFont="1" applyFill="1" applyBorder="1" applyAlignment="1">
      <alignment horizontal="left"/>
    </xf>
    <xf numFmtId="166" fontId="10" fillId="0" borderId="30" xfId="4" applyNumberFormat="1" applyFont="1" applyBorder="1" applyAlignment="1">
      <alignment horizontal="left"/>
    </xf>
    <xf numFmtId="0" fontId="9" fillId="0" borderId="30" xfId="6" applyFill="1" applyBorder="1"/>
    <xf numFmtId="0" fontId="10" fillId="0" borderId="30" xfId="3" applyFont="1" applyBorder="1"/>
    <xf numFmtId="0" fontId="9" fillId="0" borderId="32" xfId="6" applyBorder="1"/>
    <xf numFmtId="166" fontId="15" fillId="0" borderId="25" xfId="7" applyNumberFormat="1" applyFont="1" applyBorder="1"/>
    <xf numFmtId="0" fontId="9" fillId="0" borderId="31" xfId="6" applyFill="1" applyBorder="1"/>
    <xf numFmtId="0" fontId="9" fillId="0" borderId="25" xfId="6" applyFill="1" applyBorder="1" applyAlignment="1">
      <alignment horizontal="left"/>
    </xf>
    <xf numFmtId="0" fontId="9" fillId="0" borderId="25" xfId="6" applyFill="1" applyBorder="1"/>
    <xf numFmtId="166" fontId="15" fillId="9" borderId="15" xfId="2" applyNumberFormat="1" applyFont="1" applyFill="1" applyBorder="1" applyAlignment="1">
      <alignment horizontal="left" indent="1"/>
    </xf>
    <xf numFmtId="0" fontId="10" fillId="14" borderId="3" xfId="3" applyFill="1" applyBorder="1" applyAlignment="1">
      <alignment horizontal="center"/>
    </xf>
    <xf numFmtId="166" fontId="15" fillId="14" borderId="16" xfId="2" applyNumberFormat="1" applyFont="1" applyFill="1" applyBorder="1" applyAlignment="1">
      <alignment horizontal="left" indent="1"/>
    </xf>
    <xf numFmtId="0" fontId="10" fillId="9" borderId="34" xfId="3" applyFill="1" applyBorder="1" applyAlignment="1">
      <alignment horizontal="center"/>
    </xf>
    <xf numFmtId="0" fontId="10" fillId="9" borderId="37" xfId="3" applyFill="1" applyBorder="1" applyAlignment="1">
      <alignment horizontal="center"/>
    </xf>
    <xf numFmtId="166" fontId="15" fillId="9" borderId="38" xfId="2" applyNumberFormat="1" applyFont="1" applyFill="1" applyBorder="1" applyAlignment="1">
      <alignment horizontal="left" indent="1"/>
    </xf>
    <xf numFmtId="166" fontId="15" fillId="9" borderId="39" xfId="2" applyNumberFormat="1" applyFont="1" applyFill="1" applyBorder="1" applyAlignment="1">
      <alignment horizontal="left" indent="1"/>
    </xf>
    <xf numFmtId="14" fontId="10" fillId="9" borderId="42" xfId="3" applyNumberFormat="1" applyFill="1" applyBorder="1"/>
    <xf numFmtId="14" fontId="10" fillId="9" borderId="43" xfId="3" applyNumberFormat="1" applyFill="1" applyBorder="1"/>
    <xf numFmtId="14" fontId="10" fillId="14" borderId="4" xfId="3" applyNumberFormat="1" applyFill="1" applyBorder="1" applyAlignment="1">
      <alignment horizontal="right"/>
    </xf>
    <xf numFmtId="14" fontId="10" fillId="9" borderId="44" xfId="3" applyNumberFormat="1" applyFill="1" applyBorder="1"/>
    <xf numFmtId="14" fontId="10" fillId="0" borderId="4" xfId="3" applyNumberFormat="1" applyBorder="1"/>
    <xf numFmtId="14" fontId="10" fillId="0" borderId="45" xfId="3" applyNumberFormat="1" applyBorder="1"/>
    <xf numFmtId="14" fontId="10" fillId="0" borderId="43" xfId="3" applyNumberFormat="1" applyBorder="1"/>
    <xf numFmtId="14" fontId="10" fillId="0" borderId="45" xfId="3" applyNumberFormat="1" applyFill="1" applyBorder="1"/>
    <xf numFmtId="0" fontId="10" fillId="9" borderId="42" xfId="3" applyFill="1" applyBorder="1" applyAlignment="1">
      <alignment horizontal="left" indent="1"/>
    </xf>
    <xf numFmtId="166" fontId="10" fillId="9" borderId="43" xfId="3" applyNumberFormat="1" applyFill="1" applyBorder="1" applyAlignment="1">
      <alignment horizontal="left" indent="1"/>
    </xf>
    <xf numFmtId="0" fontId="10" fillId="14" borderId="4" xfId="3" applyFill="1" applyBorder="1" applyAlignment="1">
      <alignment horizontal="left" indent="1"/>
    </xf>
    <xf numFmtId="0" fontId="10" fillId="9" borderId="44" xfId="3" applyFill="1" applyBorder="1" applyAlignment="1">
      <alignment horizontal="left" indent="1"/>
    </xf>
    <xf numFmtId="0" fontId="10" fillId="9" borderId="43" xfId="3" applyFill="1" applyBorder="1" applyAlignment="1">
      <alignment horizontal="left" indent="1"/>
    </xf>
    <xf numFmtId="0" fontId="10" fillId="0" borderId="4" xfId="3" applyBorder="1" applyAlignment="1">
      <alignment horizontal="left" indent="1"/>
    </xf>
    <xf numFmtId="0" fontId="10" fillId="0" borderId="45" xfId="3" applyBorder="1" applyAlignment="1">
      <alignment horizontal="left" indent="1"/>
    </xf>
    <xf numFmtId="0" fontId="10" fillId="0" borderId="43" xfId="3" applyBorder="1" applyAlignment="1">
      <alignment horizontal="left" indent="1"/>
    </xf>
    <xf numFmtId="0" fontId="7" fillId="0" borderId="43" xfId="3" applyFont="1" applyBorder="1" applyAlignment="1">
      <alignment horizontal="left" indent="1"/>
    </xf>
    <xf numFmtId="0" fontId="10" fillId="0" borderId="45" xfId="3" applyFill="1" applyBorder="1" applyAlignment="1">
      <alignment horizontal="left" indent="1"/>
    </xf>
    <xf numFmtId="0" fontId="10" fillId="9" borderId="45" xfId="3" applyFill="1" applyBorder="1" applyAlignment="1">
      <alignment horizontal="left" indent="1"/>
    </xf>
    <xf numFmtId="0" fontId="7" fillId="0" borderId="45" xfId="3" applyFont="1" applyBorder="1" applyAlignment="1">
      <alignment horizontal="left" indent="1"/>
    </xf>
    <xf numFmtId="0" fontId="8" fillId="0" borderId="43" xfId="3" applyFont="1" applyBorder="1" applyAlignment="1">
      <alignment horizontal="left" indent="1"/>
    </xf>
    <xf numFmtId="0" fontId="10" fillId="9" borderId="46" xfId="3" applyFill="1" applyBorder="1" applyAlignment="1">
      <alignment horizontal="center"/>
    </xf>
    <xf numFmtId="0" fontId="10" fillId="9" borderId="47" xfId="3" applyFill="1" applyBorder="1" applyAlignment="1">
      <alignment horizontal="center"/>
    </xf>
    <xf numFmtId="0" fontId="10" fillId="9" borderId="0" xfId="3" applyFill="1" applyBorder="1" applyAlignment="1">
      <alignment horizontal="center"/>
    </xf>
    <xf numFmtId="0" fontId="10" fillId="14" borderId="48" xfId="3" applyFill="1" applyBorder="1" applyAlignment="1">
      <alignment horizontal="center"/>
    </xf>
    <xf numFmtId="0" fontId="10" fillId="9" borderId="49" xfId="3" applyFill="1" applyBorder="1" applyAlignment="1">
      <alignment horizontal="center"/>
    </xf>
    <xf numFmtId="0" fontId="10" fillId="0" borderId="48" xfId="3" applyBorder="1" applyAlignment="1">
      <alignment horizontal="center"/>
    </xf>
    <xf numFmtId="0" fontId="10" fillId="0" borderId="50" xfId="3" applyBorder="1" applyAlignment="1">
      <alignment horizontal="center"/>
    </xf>
    <xf numFmtId="0" fontId="10" fillId="0" borderId="0" xfId="3" applyBorder="1" applyAlignment="1">
      <alignment horizontal="center"/>
    </xf>
    <xf numFmtId="0" fontId="10" fillId="0" borderId="47" xfId="3" applyBorder="1" applyAlignment="1">
      <alignment horizontal="center"/>
    </xf>
    <xf numFmtId="0" fontId="10" fillId="0" borderId="50" xfId="3" applyFill="1" applyBorder="1" applyAlignment="1">
      <alignment horizontal="center"/>
    </xf>
    <xf numFmtId="0" fontId="18" fillId="0" borderId="0" xfId="3" applyFont="1" applyFill="1" applyBorder="1" applyAlignment="1">
      <alignment horizontal="center"/>
    </xf>
    <xf numFmtId="0" fontId="10" fillId="0" borderId="0" xfId="3" applyFill="1" applyBorder="1" applyAlignment="1">
      <alignment horizontal="center"/>
    </xf>
    <xf numFmtId="0" fontId="10" fillId="0" borderId="51" xfId="3" applyBorder="1" applyAlignment="1">
      <alignment horizontal="center"/>
    </xf>
    <xf numFmtId="14" fontId="10" fillId="0" borderId="52" xfId="3" applyNumberFormat="1" applyBorder="1"/>
    <xf numFmtId="0" fontId="10" fillId="0" borderId="52" xfId="3" applyBorder="1" applyAlignment="1">
      <alignment horizontal="left" indent="1"/>
    </xf>
    <xf numFmtId="0" fontId="10" fillId="0" borderId="53" xfId="3" applyBorder="1" applyAlignment="1">
      <alignment horizontal="center"/>
    </xf>
    <xf numFmtId="0" fontId="10" fillId="0" borderId="0" xfId="3" applyBorder="1"/>
    <xf numFmtId="0" fontId="15" fillId="0" borderId="0" xfId="3" applyFont="1" applyBorder="1" applyAlignment="1">
      <alignment horizontal="center" wrapText="1"/>
    </xf>
    <xf numFmtId="0" fontId="15" fillId="0" borderId="0" xfId="3" applyFont="1" applyBorder="1" applyAlignment="1">
      <alignment wrapText="1"/>
    </xf>
    <xf numFmtId="0" fontId="10" fillId="0" borderId="0" xfId="3" applyBorder="1" applyAlignment="1">
      <alignment horizontal="left" indent="1"/>
    </xf>
    <xf numFmtId="0" fontId="8" fillId="0" borderId="0" xfId="3" applyFont="1" applyBorder="1" applyAlignment="1">
      <alignment horizontal="left" indent="1"/>
    </xf>
    <xf numFmtId="0" fontId="7" fillId="0" borderId="0" xfId="3" applyFont="1" applyBorder="1" applyAlignment="1">
      <alignment horizontal="left" indent="1"/>
    </xf>
    <xf numFmtId="0" fontId="10" fillId="0" borderId="0" xfId="3" applyFill="1" applyBorder="1" applyAlignment="1">
      <alignment horizontal="left" indent="1"/>
    </xf>
    <xf numFmtId="0" fontId="10" fillId="0" borderId="0" xfId="3" applyFill="1" applyBorder="1"/>
    <xf numFmtId="0" fontId="10" fillId="0" borderId="0" xfId="3" applyBorder="1" applyAlignment="1">
      <alignment horizontal="left"/>
    </xf>
    <xf numFmtId="0" fontId="15" fillId="0" borderId="0" xfId="3" applyFont="1" applyBorder="1"/>
    <xf numFmtId="0" fontId="15" fillId="0" borderId="0" xfId="3" applyFont="1" applyBorder="1" applyAlignment="1">
      <alignment horizontal="center"/>
    </xf>
    <xf numFmtId="0" fontId="5" fillId="0" borderId="0" xfId="3" applyFont="1" applyAlignment="1">
      <alignment horizontal="center"/>
    </xf>
    <xf numFmtId="0" fontId="5" fillId="0" borderId="0" xfId="3" applyFont="1" applyAlignment="1">
      <alignment horizontal="left" indent="1"/>
    </xf>
    <xf numFmtId="0" fontId="5" fillId="0" borderId="0" xfId="3" applyFont="1" applyAlignment="1">
      <alignment horizontal="left"/>
    </xf>
    <xf numFmtId="0" fontId="5" fillId="0" borderId="0" xfId="3" applyFont="1"/>
    <xf numFmtId="0" fontId="5" fillId="0" borderId="0" xfId="3" applyFont="1" applyAlignment="1">
      <alignment horizontal="left" wrapText="1" indent="1"/>
    </xf>
    <xf numFmtId="0" fontId="5" fillId="0" borderId="0" xfId="3" applyFont="1" applyAlignment="1">
      <alignment horizontal="right" indent="1"/>
    </xf>
    <xf numFmtId="0" fontId="5" fillId="0" borderId="0" xfId="0" applyFont="1"/>
    <xf numFmtId="0" fontId="5" fillId="0" borderId="0" xfId="3" applyFont="1" applyAlignment="1">
      <alignment horizontal="center" vertical="top"/>
    </xf>
    <xf numFmtId="0" fontId="15" fillId="0" borderId="0" xfId="3" applyFont="1" applyAlignment="1">
      <alignment vertical="top"/>
    </xf>
    <xf numFmtId="0" fontId="5" fillId="0" borderId="0" xfId="3" applyFont="1" applyBorder="1" applyAlignment="1">
      <alignment vertical="top"/>
    </xf>
    <xf numFmtId="0" fontId="5" fillId="0" borderId="0" xfId="3" applyFont="1" applyBorder="1" applyAlignment="1">
      <alignment horizontal="left" vertical="top"/>
    </xf>
    <xf numFmtId="0" fontId="5" fillId="0" borderId="0" xfId="0" applyFont="1" applyAlignment="1">
      <alignment vertical="top"/>
    </xf>
    <xf numFmtId="0" fontId="5" fillId="0" borderId="0" xfId="0" applyFont="1" applyAlignment="1">
      <alignment vertical="top" wrapText="1"/>
    </xf>
    <xf numFmtId="0" fontId="5" fillId="0" borderId="0" xfId="3" applyFont="1" applyAlignment="1">
      <alignment horizontal="center" vertical="center"/>
    </xf>
    <xf numFmtId="0" fontId="15" fillId="0" borderId="0" xfId="3" applyFont="1" applyAlignment="1">
      <alignment vertical="center"/>
    </xf>
    <xf numFmtId="0" fontId="5" fillId="0" borderId="0" xfId="3" applyFont="1" applyBorder="1" applyAlignment="1">
      <alignment vertical="center"/>
    </xf>
    <xf numFmtId="0" fontId="5" fillId="0" borderId="0" xfId="3" applyFont="1" applyBorder="1" applyAlignment="1">
      <alignment horizontal="left" vertical="center"/>
    </xf>
    <xf numFmtId="0" fontId="10" fillId="0" borderId="48" xfId="3" applyBorder="1" applyAlignment="1">
      <alignment horizontal="right"/>
    </xf>
    <xf numFmtId="0" fontId="10" fillId="0" borderId="50" xfId="3" applyFill="1" applyBorder="1" applyAlignment="1">
      <alignment horizontal="right"/>
    </xf>
    <xf numFmtId="0" fontId="10" fillId="0" borderId="51" xfId="3" applyBorder="1" applyAlignment="1">
      <alignment horizontal="right"/>
    </xf>
    <xf numFmtId="0" fontId="15" fillId="0" borderId="22" xfId="3" applyFont="1" applyBorder="1" applyAlignment="1">
      <alignment wrapText="1"/>
    </xf>
    <xf numFmtId="0" fontId="10" fillId="0" borderId="55" xfId="3" applyBorder="1" applyAlignment="1">
      <alignment horizontal="center"/>
    </xf>
    <xf numFmtId="0" fontId="10" fillId="0" borderId="57" xfId="3" applyBorder="1" applyAlignment="1">
      <alignment horizontal="right"/>
    </xf>
    <xf numFmtId="0" fontId="16" fillId="0" borderId="51" xfId="3" applyFont="1" applyBorder="1" applyAlignment="1">
      <alignment horizontal="right"/>
    </xf>
    <xf numFmtId="0" fontId="10" fillId="0" borderId="4" xfId="3" applyBorder="1" applyAlignment="1">
      <alignment horizontal="center"/>
    </xf>
    <xf numFmtId="0" fontId="10" fillId="0" borderId="52" xfId="3" applyBorder="1" applyAlignment="1">
      <alignment horizontal="center"/>
    </xf>
    <xf numFmtId="0" fontId="10" fillId="0" borderId="20" xfId="3" applyFill="1" applyBorder="1" applyAlignment="1">
      <alignment horizontal="center"/>
    </xf>
    <xf numFmtId="14" fontId="15" fillId="0" borderId="54" xfId="0" applyNumberFormat="1" applyFont="1" applyBorder="1" applyAlignment="1">
      <alignment horizontal="left" vertical="top" wrapText="1"/>
    </xf>
    <xf numFmtId="0" fontId="5" fillId="0" borderId="4" xfId="3" applyFont="1" applyBorder="1" applyAlignment="1">
      <alignment horizontal="left" indent="1"/>
    </xf>
    <xf numFmtId="0" fontId="5" fillId="0" borderId="45" xfId="3" applyFont="1" applyFill="1" applyBorder="1" applyAlignment="1">
      <alignment horizontal="left" indent="1"/>
    </xf>
    <xf numFmtId="0" fontId="10" fillId="0" borderId="46" xfId="3" applyFill="1" applyBorder="1" applyAlignment="1">
      <alignment horizontal="right"/>
    </xf>
    <xf numFmtId="0" fontId="10" fillId="0" borderId="37" xfId="3" applyFill="1" applyBorder="1" applyAlignment="1">
      <alignment horizontal="center"/>
    </xf>
    <xf numFmtId="0" fontId="10" fillId="0" borderId="36" xfId="3" applyFill="1" applyBorder="1" applyAlignment="1">
      <alignment horizontal="center"/>
    </xf>
    <xf numFmtId="0" fontId="10" fillId="0" borderId="48" xfId="3" applyFill="1" applyBorder="1" applyAlignment="1">
      <alignment horizontal="right"/>
    </xf>
    <xf numFmtId="0" fontId="10" fillId="0" borderId="3" xfId="3" applyFill="1" applyBorder="1" applyAlignment="1">
      <alignment horizontal="center"/>
    </xf>
    <xf numFmtId="0" fontId="10" fillId="0" borderId="55" xfId="3" applyFill="1" applyBorder="1" applyAlignment="1">
      <alignment horizontal="center"/>
    </xf>
    <xf numFmtId="0" fontId="10" fillId="0" borderId="49" xfId="3" applyFill="1" applyBorder="1" applyAlignment="1">
      <alignment horizontal="right"/>
    </xf>
    <xf numFmtId="0" fontId="10" fillId="0" borderId="35" xfId="3" applyFill="1" applyBorder="1" applyAlignment="1">
      <alignment horizontal="center"/>
    </xf>
    <xf numFmtId="0" fontId="10" fillId="0" borderId="34" xfId="3" applyFill="1" applyBorder="1" applyAlignment="1">
      <alignment horizontal="center"/>
    </xf>
    <xf numFmtId="0" fontId="5" fillId="9" borderId="4" xfId="3" applyFont="1" applyFill="1" applyBorder="1" applyAlignment="1">
      <alignment horizontal="left" indent="1"/>
    </xf>
    <xf numFmtId="0" fontId="15" fillId="0" borderId="0" xfId="0" applyFont="1" applyBorder="1" applyAlignment="1">
      <alignment vertical="top"/>
    </xf>
    <xf numFmtId="0" fontId="5" fillId="0" borderId="0" xfId="0" applyFont="1" applyBorder="1" applyAlignment="1">
      <alignment vertical="top"/>
    </xf>
    <xf numFmtId="0" fontId="22" fillId="0" borderId="0" xfId="0" applyFont="1" applyBorder="1" applyAlignment="1">
      <alignment vertical="top"/>
    </xf>
    <xf numFmtId="0" fontId="21" fillId="0" borderId="0" xfId="0" applyFont="1" applyBorder="1" applyAlignment="1">
      <alignment vertical="top"/>
    </xf>
    <xf numFmtId="0" fontId="10" fillId="0" borderId="0" xfId="3" applyFill="1" applyBorder="1" applyAlignment="1">
      <alignment horizontal="right"/>
    </xf>
    <xf numFmtId="0" fontId="5" fillId="0" borderId="0" xfId="3" applyFont="1" applyFill="1" applyBorder="1" applyAlignment="1">
      <alignment horizontal="left" indent="1"/>
    </xf>
    <xf numFmtId="0" fontId="33" fillId="0" borderId="0" xfId="0" applyFont="1" applyBorder="1" applyAlignment="1">
      <alignment vertical="top"/>
    </xf>
    <xf numFmtId="0" fontId="5" fillId="0" borderId="0" xfId="0" applyFont="1" applyFill="1" applyBorder="1" applyAlignment="1">
      <alignment vertical="top"/>
    </xf>
    <xf numFmtId="0" fontId="15" fillId="0" borderId="0" xfId="3" applyFont="1" applyFill="1" applyBorder="1" applyAlignment="1">
      <alignment wrapText="1"/>
    </xf>
    <xf numFmtId="0" fontId="15" fillId="0" borderId="0" xfId="3" applyFont="1" applyFill="1" applyBorder="1" applyAlignment="1">
      <alignment horizontal="center" wrapText="1"/>
    </xf>
    <xf numFmtId="0" fontId="16" fillId="0" borderId="0" xfId="3" applyFont="1" applyFill="1" applyBorder="1" applyAlignment="1">
      <alignment horizontal="right"/>
    </xf>
    <xf numFmtId="0" fontId="21" fillId="0" borderId="0" xfId="0" applyFont="1" applyFill="1" applyBorder="1" applyAlignment="1">
      <alignment vertical="top"/>
    </xf>
    <xf numFmtId="0" fontId="22" fillId="0" borderId="0" xfId="0" applyFont="1" applyFill="1" applyBorder="1" applyAlignment="1">
      <alignment vertical="top"/>
    </xf>
    <xf numFmtId="0" fontId="15" fillId="0" borderId="0" xfId="0" applyFont="1" applyFill="1" applyBorder="1" applyAlignment="1">
      <alignment vertical="top"/>
    </xf>
    <xf numFmtId="0" fontId="33" fillId="0" borderId="0" xfId="0" applyFont="1" applyFill="1" applyBorder="1" applyAlignment="1">
      <alignment vertical="top"/>
    </xf>
    <xf numFmtId="0" fontId="5" fillId="0" borderId="0" xfId="0" applyFont="1" applyFill="1" applyBorder="1" applyAlignment="1">
      <alignment vertical="top" wrapText="1"/>
    </xf>
    <xf numFmtId="0" fontId="5" fillId="9" borderId="45" xfId="3" applyFont="1" applyFill="1" applyBorder="1" applyAlignment="1">
      <alignment horizontal="left" indent="1"/>
    </xf>
    <xf numFmtId="9" fontId="5" fillId="0" borderId="0" xfId="9" applyFont="1" applyAlignment="1">
      <alignment vertical="top"/>
    </xf>
    <xf numFmtId="0" fontId="15" fillId="0" borderId="4" xfId="3" applyFont="1" applyBorder="1" applyAlignment="1">
      <alignment vertical="top" wrapText="1"/>
    </xf>
    <xf numFmtId="0" fontId="5" fillId="0" borderId="0" xfId="0" applyFont="1" applyBorder="1" applyAlignment="1">
      <alignment vertical="top" wrapText="1"/>
    </xf>
    <xf numFmtId="166" fontId="9" fillId="0" borderId="0" xfId="2" applyNumberFormat="1" applyFont="1"/>
    <xf numFmtId="166" fontId="5" fillId="0" borderId="0" xfId="3" applyNumberFormat="1" applyFont="1" applyAlignment="1">
      <alignment horizontal="center"/>
    </xf>
    <xf numFmtId="0" fontId="5" fillId="0" borderId="0" xfId="3" applyFont="1" applyFill="1" applyBorder="1" applyAlignment="1">
      <alignment horizontal="right"/>
    </xf>
    <xf numFmtId="0" fontId="15" fillId="0" borderId="0" xfId="3" applyFont="1" applyFill="1"/>
    <xf numFmtId="166" fontId="15" fillId="0" borderId="0" xfId="3" applyNumberFormat="1" applyFont="1" applyFill="1"/>
    <xf numFmtId="0" fontId="5" fillId="0" borderId="0" xfId="3" applyFont="1" applyAlignment="1">
      <alignment horizontal="right"/>
    </xf>
    <xf numFmtId="0" fontId="10" fillId="15" borderId="58" xfId="3" applyFill="1" applyBorder="1" applyAlignment="1">
      <alignment horizontal="right"/>
    </xf>
    <xf numFmtId="0" fontId="10" fillId="15" borderId="3" xfId="3" applyFill="1" applyBorder="1" applyAlignment="1">
      <alignment horizontal="left" indent="1"/>
    </xf>
    <xf numFmtId="0" fontId="18" fillId="15" borderId="3" xfId="3" applyFont="1" applyFill="1" applyBorder="1" applyAlignment="1">
      <alignment horizontal="center"/>
    </xf>
    <xf numFmtId="0" fontId="15" fillId="15" borderId="3" xfId="3" applyFont="1" applyFill="1" applyBorder="1" applyAlignment="1">
      <alignment horizontal="right"/>
    </xf>
    <xf numFmtId="166" fontId="5" fillId="15" borderId="3" xfId="3" applyNumberFormat="1" applyFont="1" applyFill="1" applyBorder="1" applyAlignment="1">
      <alignment horizontal="center"/>
    </xf>
    <xf numFmtId="0" fontId="10" fillId="15" borderId="3" xfId="3" applyFill="1" applyBorder="1" applyAlignment="1">
      <alignment horizontal="right"/>
    </xf>
    <xf numFmtId="166" fontId="34" fillId="15" borderId="41" xfId="3" applyNumberFormat="1" applyFont="1" applyFill="1" applyBorder="1" applyAlignment="1">
      <alignment horizontal="center"/>
    </xf>
    <xf numFmtId="0" fontId="5" fillId="0" borderId="0" xfId="0" pivotButton="1" applyFont="1"/>
    <xf numFmtId="0" fontId="5" fillId="0" borderId="0" xfId="0" applyFont="1" applyAlignment="1">
      <alignment horizontal="left"/>
    </xf>
    <xf numFmtId="166" fontId="5" fillId="0" borderId="0" xfId="0" applyNumberFormat="1" applyFont="1"/>
    <xf numFmtId="166" fontId="5" fillId="0" borderId="0" xfId="0" applyNumberFormat="1" applyFont="1" applyFill="1"/>
    <xf numFmtId="0" fontId="22" fillId="10" borderId="11" xfId="3" applyFont="1" applyFill="1" applyBorder="1" applyAlignment="1">
      <alignment horizontal="center" vertical="center" wrapText="1"/>
    </xf>
    <xf numFmtId="0" fontId="22" fillId="10" borderId="13" xfId="3" applyFont="1" applyFill="1" applyBorder="1" applyAlignment="1">
      <alignment horizontal="center" vertical="center"/>
    </xf>
    <xf numFmtId="0" fontId="8" fillId="0" borderId="0" xfId="3" applyFont="1" applyAlignment="1">
      <alignment horizontal="left"/>
    </xf>
    <xf numFmtId="0" fontId="10" fillId="9" borderId="42" xfId="3" applyFill="1" applyBorder="1" applyAlignment="1">
      <alignment horizontal="center"/>
    </xf>
    <xf numFmtId="0" fontId="10" fillId="9" borderId="43" xfId="3" applyFill="1" applyBorder="1" applyAlignment="1">
      <alignment horizontal="center"/>
    </xf>
    <xf numFmtId="0" fontId="10" fillId="14" borderId="4" xfId="3" applyFill="1" applyBorder="1" applyAlignment="1">
      <alignment horizontal="center"/>
    </xf>
    <xf numFmtId="0" fontId="10" fillId="9" borderId="44" xfId="3" applyFill="1" applyBorder="1" applyAlignment="1">
      <alignment horizontal="center"/>
    </xf>
    <xf numFmtId="0" fontId="10" fillId="0" borderId="45" xfId="3" applyBorder="1" applyAlignment="1">
      <alignment horizontal="center"/>
    </xf>
    <xf numFmtId="0" fontId="10" fillId="0" borderId="43" xfId="3" applyBorder="1" applyAlignment="1">
      <alignment horizontal="center"/>
    </xf>
    <xf numFmtId="0" fontId="18" fillId="0" borderId="45" xfId="3" applyFont="1" applyFill="1" applyBorder="1" applyAlignment="1">
      <alignment horizontal="center"/>
    </xf>
    <xf numFmtId="0" fontId="10" fillId="0" borderId="45" xfId="3" applyFill="1" applyBorder="1" applyAlignment="1">
      <alignment horizontal="center"/>
    </xf>
    <xf numFmtId="0" fontId="18" fillId="0" borderId="4" xfId="3" applyFont="1" applyBorder="1" applyAlignment="1">
      <alignment horizontal="center"/>
    </xf>
    <xf numFmtId="0" fontId="18" fillId="0" borderId="43" xfId="3" applyFont="1" applyBorder="1" applyAlignment="1">
      <alignment horizontal="center"/>
    </xf>
    <xf numFmtId="0" fontId="18" fillId="0" borderId="45" xfId="3" applyFont="1" applyBorder="1" applyAlignment="1">
      <alignment horizontal="center"/>
    </xf>
    <xf numFmtId="0" fontId="17" fillId="0" borderId="4" xfId="3" applyFont="1" applyBorder="1" applyAlignment="1">
      <alignment horizontal="center"/>
    </xf>
    <xf numFmtId="0" fontId="18" fillId="9" borderId="43" xfId="3" applyFont="1" applyFill="1" applyBorder="1" applyAlignment="1">
      <alignment horizontal="center"/>
    </xf>
    <xf numFmtId="166" fontId="0" fillId="0" borderId="0" xfId="2" applyNumberFormat="1" applyFont="1"/>
    <xf numFmtId="165" fontId="37" fillId="0" borderId="0" xfId="0" applyNumberFormat="1" applyFont="1" applyFill="1" applyBorder="1"/>
    <xf numFmtId="0" fontId="37" fillId="0" borderId="0" xfId="0" applyNumberFormat="1" applyFont="1" applyFill="1" applyBorder="1" applyAlignment="1">
      <alignment horizontal="left" indent="1"/>
    </xf>
    <xf numFmtId="49" fontId="38" fillId="0" borderId="0" xfId="0" applyNumberFormat="1" applyFont="1" applyFill="1" applyBorder="1" applyAlignment="1">
      <alignment horizontal="center"/>
    </xf>
    <xf numFmtId="49" fontId="38" fillId="0" borderId="0" xfId="0" applyNumberFormat="1" applyFont="1" applyFill="1" applyBorder="1" applyAlignment="1">
      <alignment horizontal="center" wrapText="1"/>
    </xf>
    <xf numFmtId="49" fontId="38" fillId="0" borderId="0" xfId="0" applyNumberFormat="1" applyFont="1" applyFill="1" applyBorder="1" applyAlignment="1">
      <alignment horizontal="left" indent="1"/>
    </xf>
    <xf numFmtId="0" fontId="38" fillId="0" borderId="0" xfId="0" applyNumberFormat="1" applyFont="1" applyFill="1" applyBorder="1" applyAlignment="1">
      <alignment horizontal="center"/>
    </xf>
    <xf numFmtId="49" fontId="15" fillId="0" borderId="0" xfId="0" applyNumberFormat="1" applyFont="1" applyFill="1" applyBorder="1" applyAlignment="1">
      <alignment horizontal="left" indent="1"/>
    </xf>
    <xf numFmtId="0" fontId="38" fillId="0" borderId="0" xfId="0" applyNumberFormat="1" applyFont="1" applyBorder="1" applyAlignment="1">
      <alignment horizontal="left" indent="1"/>
    </xf>
    <xf numFmtId="165" fontId="38" fillId="0" borderId="0" xfId="0" applyNumberFormat="1" applyFont="1" applyBorder="1" applyAlignment="1">
      <alignment horizontal="center"/>
    </xf>
    <xf numFmtId="0" fontId="15" fillId="0" borderId="0" xfId="0" applyFont="1" applyFill="1" applyBorder="1" applyAlignment="1">
      <alignment horizontal="left" indent="1"/>
    </xf>
    <xf numFmtId="166" fontId="5" fillId="0" borderId="0" xfId="0" applyNumberFormat="1" applyFont="1" applyFill="1" applyAlignment="1">
      <alignment horizontal="center"/>
    </xf>
    <xf numFmtId="166" fontId="15" fillId="0" borderId="8" xfId="2" applyNumberFormat="1" applyFont="1" applyBorder="1" applyAlignment="1">
      <alignment horizontal="center"/>
    </xf>
    <xf numFmtId="166" fontId="15" fillId="0" borderId="8" xfId="0" applyNumberFormat="1" applyFont="1" applyBorder="1" applyAlignment="1">
      <alignment horizontal="center"/>
    </xf>
    <xf numFmtId="166" fontId="5" fillId="0" borderId="9" xfId="2" applyNumberFormat="1" applyFont="1" applyBorder="1" applyAlignment="1">
      <alignment horizontal="center"/>
    </xf>
    <xf numFmtId="0" fontId="5" fillId="0" borderId="10" xfId="0" quotePrefix="1" applyFont="1" applyFill="1" applyBorder="1"/>
    <xf numFmtId="166" fontId="5" fillId="0" borderId="9" xfId="2" applyNumberFormat="1" applyFont="1" applyFill="1" applyBorder="1" applyAlignment="1">
      <alignment horizontal="center"/>
    </xf>
    <xf numFmtId="166" fontId="5" fillId="0" borderId="0" xfId="2" applyNumberFormat="1" applyFont="1" applyFill="1" applyAlignment="1">
      <alignment horizontal="center"/>
    </xf>
    <xf numFmtId="166" fontId="5" fillId="0" borderId="0" xfId="2" applyNumberFormat="1" applyFont="1" applyFill="1" applyAlignment="1">
      <alignment horizontal="left"/>
    </xf>
    <xf numFmtId="166" fontId="17" fillId="0" borderId="0" xfId="2" applyNumberFormat="1" applyFont="1" applyFill="1" applyBorder="1" applyAlignment="1">
      <alignment horizontal="left"/>
    </xf>
    <xf numFmtId="166" fontId="17" fillId="0" borderId="0" xfId="2" applyNumberFormat="1" applyFont="1" applyFill="1" applyBorder="1"/>
    <xf numFmtId="0" fontId="17" fillId="0" borderId="0" xfId="0" applyNumberFormat="1" applyFont="1" applyFill="1" applyBorder="1"/>
    <xf numFmtId="0" fontId="5" fillId="0" borderId="0" xfId="0" applyFont="1" applyFill="1" applyAlignment="1">
      <alignment horizontal="center"/>
    </xf>
    <xf numFmtId="0" fontId="5" fillId="0" borderId="0" xfId="0" quotePrefix="1" applyFont="1" applyFill="1" applyAlignment="1">
      <alignment horizontal="center"/>
    </xf>
    <xf numFmtId="49" fontId="17" fillId="0" borderId="0" xfId="0" applyNumberFormat="1" applyFont="1" applyFill="1" applyBorder="1"/>
    <xf numFmtId="164" fontId="17" fillId="0" borderId="0" xfId="0" applyNumberFormat="1" applyFont="1" applyFill="1" applyBorder="1"/>
    <xf numFmtId="49" fontId="17" fillId="0" borderId="0" xfId="0" applyNumberFormat="1" applyFont="1" applyFill="1" applyBorder="1" applyAlignment="1">
      <alignment horizontal="left" indent="1"/>
    </xf>
    <xf numFmtId="165" fontId="17" fillId="0" borderId="0" xfId="0" applyNumberFormat="1" applyFont="1" applyFill="1" applyBorder="1"/>
    <xf numFmtId="49" fontId="5" fillId="0" borderId="0" xfId="0" applyNumberFormat="1" applyFont="1" applyFill="1" applyBorder="1" applyAlignment="1">
      <alignment horizontal="left" indent="1"/>
    </xf>
    <xf numFmtId="0" fontId="17" fillId="0" borderId="0" xfId="0" applyNumberFormat="1" applyFont="1" applyFill="1" applyBorder="1" applyAlignment="1">
      <alignment horizontal="left" indent="1"/>
    </xf>
    <xf numFmtId="1" fontId="17" fillId="0" borderId="0" xfId="0" applyNumberFormat="1" applyFont="1" applyFill="1" applyBorder="1" applyAlignment="1">
      <alignment horizontal="center"/>
    </xf>
    <xf numFmtId="0" fontId="5" fillId="0" borderId="0" xfId="0" applyFont="1" applyFill="1" applyBorder="1" applyAlignment="1">
      <alignment horizontal="left" indent="1"/>
    </xf>
    <xf numFmtId="0" fontId="5" fillId="0" borderId="0" xfId="0" applyFont="1" applyFill="1" applyBorder="1"/>
    <xf numFmtId="166" fontId="5" fillId="0" borderId="0" xfId="2" applyNumberFormat="1" applyFont="1" applyFill="1" applyBorder="1" applyAlignment="1">
      <alignment horizontal="left"/>
    </xf>
    <xf numFmtId="1" fontId="17" fillId="0" borderId="0" xfId="0" applyNumberFormat="1" applyFont="1" applyBorder="1" applyAlignment="1">
      <alignment horizontal="center"/>
    </xf>
    <xf numFmtId="0" fontId="5" fillId="0" borderId="0" xfId="0" applyFont="1" applyBorder="1"/>
    <xf numFmtId="165" fontId="5" fillId="0" borderId="0" xfId="0" applyNumberFormat="1" applyFont="1" applyFill="1" applyBorder="1" applyAlignment="1">
      <alignment horizontal="left" indent="1"/>
    </xf>
    <xf numFmtId="0" fontId="5" fillId="0" borderId="0" xfId="0" applyNumberFormat="1" applyFont="1" applyAlignment="1">
      <alignment horizontal="left" indent="1"/>
    </xf>
    <xf numFmtId="0" fontId="5" fillId="0" borderId="0" xfId="0" quotePrefix="1" applyNumberFormat="1" applyFont="1" applyAlignment="1">
      <alignment horizontal="left" indent="1"/>
    </xf>
    <xf numFmtId="0" fontId="5" fillId="0" borderId="0" xfId="0" applyNumberFormat="1" applyFont="1" applyFill="1" applyBorder="1" applyAlignment="1">
      <alignment horizontal="left" indent="1"/>
    </xf>
    <xf numFmtId="1" fontId="5" fillId="0" borderId="0" xfId="0" applyNumberFormat="1" applyFont="1" applyFill="1" applyBorder="1" applyAlignment="1">
      <alignment horizontal="center"/>
    </xf>
    <xf numFmtId="0" fontId="31" fillId="0" borderId="0" xfId="0" applyFont="1" applyFill="1" applyBorder="1"/>
    <xf numFmtId="0" fontId="5" fillId="9" borderId="0" xfId="0" applyFont="1" applyFill="1" applyBorder="1"/>
    <xf numFmtId="0" fontId="5" fillId="0" borderId="0" xfId="0" applyFont="1" applyFill="1" applyAlignment="1">
      <alignment horizontal="left" indent="1"/>
    </xf>
    <xf numFmtId="0" fontId="5" fillId="2" borderId="0" xfId="0" applyFont="1" applyFill="1" applyBorder="1" applyAlignment="1">
      <alignment horizontal="left" indent="1"/>
    </xf>
    <xf numFmtId="0" fontId="17" fillId="0" borderId="0" xfId="0" quotePrefix="1" applyNumberFormat="1" applyFont="1" applyFill="1" applyBorder="1" applyAlignment="1">
      <alignment horizontal="left" indent="1"/>
    </xf>
    <xf numFmtId="14" fontId="5" fillId="0" borderId="0" xfId="0" applyNumberFormat="1" applyFont="1" applyFill="1" applyBorder="1" applyAlignment="1">
      <alignment horizontal="left" indent="1"/>
    </xf>
    <xf numFmtId="0" fontId="5" fillId="11" borderId="0" xfId="0" applyFont="1" applyFill="1" applyBorder="1"/>
    <xf numFmtId="0" fontId="5" fillId="0" borderId="0" xfId="0" applyFont="1" applyFill="1" applyBorder="1" applyAlignment="1">
      <alignment horizontal="center"/>
    </xf>
    <xf numFmtId="0" fontId="26" fillId="0" borderId="0" xfId="0" applyFont="1" applyFill="1" applyBorder="1"/>
    <xf numFmtId="0" fontId="5" fillId="0" borderId="0" xfId="0" quotePrefix="1" applyNumberFormat="1" applyFont="1" applyFill="1" applyBorder="1" applyAlignment="1">
      <alignment horizontal="left" indent="1"/>
    </xf>
    <xf numFmtId="1" fontId="5" fillId="0" borderId="0" xfId="0" quotePrefix="1" applyNumberFormat="1" applyFont="1" applyFill="1" applyBorder="1" applyAlignment="1">
      <alignment horizontal="center"/>
    </xf>
    <xf numFmtId="1" fontId="17" fillId="0" borderId="0" xfId="0" quotePrefix="1" applyNumberFormat="1" applyFont="1" applyFill="1" applyBorder="1" applyAlignment="1">
      <alignment horizontal="center"/>
    </xf>
    <xf numFmtId="0" fontId="5" fillId="0" borderId="0" xfId="0" applyFont="1" applyAlignment="1">
      <alignment horizontal="left" indent="1"/>
    </xf>
    <xf numFmtId="49" fontId="17" fillId="15" borderId="0" xfId="0" applyNumberFormat="1" applyFont="1" applyFill="1" applyBorder="1"/>
    <xf numFmtId="164" fontId="17" fillId="15" borderId="0" xfId="0" applyNumberFormat="1" applyFont="1" applyFill="1" applyBorder="1"/>
    <xf numFmtId="0" fontId="17" fillId="15" borderId="0" xfId="0" applyNumberFormat="1" applyFont="1" applyFill="1" applyBorder="1"/>
    <xf numFmtId="49" fontId="17" fillId="15" borderId="0" xfId="0" applyNumberFormat="1" applyFont="1" applyFill="1" applyBorder="1" applyAlignment="1">
      <alignment horizontal="left" indent="1"/>
    </xf>
    <xf numFmtId="165" fontId="17" fillId="15" borderId="0" xfId="0" applyNumberFormat="1" applyFont="1" applyFill="1" applyBorder="1"/>
    <xf numFmtId="165" fontId="5" fillId="15" borderId="0" xfId="0" applyNumberFormat="1" applyFont="1" applyFill="1" applyBorder="1" applyAlignment="1">
      <alignment horizontal="left" indent="1"/>
    </xf>
    <xf numFmtId="0" fontId="5" fillId="0" borderId="0" xfId="0" applyNumberFormat="1" applyFont="1" applyFill="1" applyAlignment="1">
      <alignment horizontal="left" indent="1"/>
    </xf>
    <xf numFmtId="1" fontId="17" fillId="15" borderId="0" xfId="0" applyNumberFormat="1" applyFont="1" applyFill="1" applyBorder="1" applyAlignment="1">
      <alignment horizontal="center"/>
    </xf>
    <xf numFmtId="0" fontId="5" fillId="0" borderId="0" xfId="0" applyFont="1" applyFill="1"/>
    <xf numFmtId="166" fontId="5" fillId="9" borderId="0" xfId="2" applyNumberFormat="1" applyFont="1" applyFill="1" applyBorder="1" applyAlignment="1">
      <alignment horizontal="left"/>
    </xf>
    <xf numFmtId="0" fontId="5" fillId="2" borderId="0" xfId="0" applyFont="1" applyFill="1" applyBorder="1"/>
    <xf numFmtId="166" fontId="5" fillId="2" borderId="0" xfId="2" applyNumberFormat="1" applyFont="1" applyFill="1" applyBorder="1" applyAlignment="1">
      <alignment horizontal="left"/>
    </xf>
    <xf numFmtId="0" fontId="39" fillId="0" borderId="0" xfId="0" applyNumberFormat="1" applyFont="1" applyFill="1" applyBorder="1" applyAlignment="1">
      <alignment horizontal="left" indent="1"/>
    </xf>
    <xf numFmtId="0" fontId="26" fillId="2" borderId="0" xfId="0" applyFont="1" applyFill="1" applyBorder="1"/>
    <xf numFmtId="166" fontId="26" fillId="2" borderId="0" xfId="2" applyNumberFormat="1" applyFont="1" applyFill="1" applyBorder="1" applyAlignment="1">
      <alignment horizontal="left"/>
    </xf>
    <xf numFmtId="166" fontId="26" fillId="0" borderId="0" xfId="2" applyNumberFormat="1" applyFont="1" applyFill="1" applyBorder="1" applyAlignment="1">
      <alignment horizontal="left"/>
    </xf>
    <xf numFmtId="0" fontId="17" fillId="0" borderId="0" xfId="0" applyFont="1" applyAlignment="1">
      <alignment horizontal="left" indent="1"/>
    </xf>
    <xf numFmtId="49" fontId="5" fillId="0" borderId="0" xfId="0" applyNumberFormat="1" applyFont="1" applyFill="1" applyBorder="1"/>
    <xf numFmtId="17" fontId="5" fillId="0" borderId="0" xfId="0" quotePrefix="1" applyNumberFormat="1" applyFont="1" applyFill="1" applyBorder="1" applyAlignment="1">
      <alignment horizontal="left" indent="1"/>
    </xf>
    <xf numFmtId="0" fontId="17" fillId="0" borderId="0" xfId="0" applyNumberFormat="1" applyFont="1" applyBorder="1" applyAlignment="1">
      <alignment horizontal="left" indent="1"/>
    </xf>
    <xf numFmtId="0" fontId="5" fillId="0" borderId="0" xfId="0" applyNumberFormat="1" applyFont="1" applyBorder="1" applyAlignment="1">
      <alignment horizontal="left" indent="1"/>
    </xf>
    <xf numFmtId="0" fontId="5" fillId="6" borderId="0" xfId="0" applyFont="1" applyFill="1" applyBorder="1"/>
    <xf numFmtId="0" fontId="5" fillId="7" borderId="0" xfId="0" applyFont="1" applyFill="1" applyBorder="1"/>
    <xf numFmtId="0" fontId="5" fillId="8" borderId="0" xfId="0" applyFont="1" applyFill="1" applyBorder="1"/>
    <xf numFmtId="0" fontId="5" fillId="3" borderId="0" xfId="0" applyFont="1" applyFill="1" applyBorder="1"/>
    <xf numFmtId="0" fontId="5" fillId="4" borderId="0" xfId="0" applyFont="1" applyFill="1" applyBorder="1"/>
    <xf numFmtId="0" fontId="5" fillId="5" borderId="0" xfId="0" applyFont="1" applyFill="1" applyBorder="1"/>
    <xf numFmtId="17" fontId="17" fillId="0" borderId="0" xfId="0" quotePrefix="1" applyNumberFormat="1" applyFont="1" applyFill="1" applyBorder="1" applyAlignment="1">
      <alignment horizontal="left" indent="1"/>
    </xf>
    <xf numFmtId="49" fontId="26" fillId="0" borderId="0" xfId="0" applyNumberFormat="1" applyFont="1" applyFill="1" applyBorder="1"/>
    <xf numFmtId="164" fontId="5" fillId="0" borderId="0" xfId="0" applyNumberFormat="1" applyFont="1" applyFill="1" applyBorder="1"/>
    <xf numFmtId="0" fontId="5" fillId="0" borderId="0" xfId="0" applyNumberFormat="1" applyFont="1" applyFill="1" applyBorder="1"/>
    <xf numFmtId="165" fontId="5" fillId="0" borderId="0" xfId="0" applyNumberFormat="1" applyFont="1" applyFill="1" applyBorder="1"/>
    <xf numFmtId="0" fontId="5" fillId="0" borderId="0" xfId="0" applyFont="1" applyBorder="1" applyAlignment="1">
      <alignment horizontal="center"/>
    </xf>
    <xf numFmtId="0" fontId="5" fillId="0" borderId="0" xfId="0" applyNumberFormat="1" applyFont="1" applyFill="1"/>
    <xf numFmtId="1" fontId="5" fillId="0" borderId="0" xfId="0" applyNumberFormat="1" applyFont="1" applyAlignment="1">
      <alignment horizontal="center"/>
    </xf>
    <xf numFmtId="1" fontId="5" fillId="0" borderId="0" xfId="0" applyNumberFormat="1" applyFont="1" applyBorder="1" applyAlignment="1">
      <alignment horizontal="center"/>
    </xf>
    <xf numFmtId="0" fontId="5" fillId="0" borderId="0" xfId="0" applyNumberFormat="1" applyFont="1" applyBorder="1" applyAlignment="1">
      <alignment horizontal="center"/>
    </xf>
    <xf numFmtId="0" fontId="5" fillId="0" borderId="0" xfId="0" applyNumberFormat="1" applyFont="1" applyAlignment="1">
      <alignment horizontal="center"/>
    </xf>
    <xf numFmtId="17" fontId="5" fillId="0" borderId="0" xfId="0" quotePrefix="1" applyNumberFormat="1" applyFont="1" applyFill="1" applyAlignment="1">
      <alignment horizontal="left" indent="1"/>
    </xf>
    <xf numFmtId="17" fontId="17" fillId="0" borderId="0" xfId="0" applyNumberFormat="1" applyFont="1" applyFill="1" applyBorder="1" applyAlignment="1">
      <alignment horizontal="left" indent="1"/>
    </xf>
    <xf numFmtId="49" fontId="17" fillId="5" borderId="0" xfId="0" applyNumberFormat="1" applyFont="1" applyFill="1" applyBorder="1"/>
    <xf numFmtId="0" fontId="37" fillId="0" borderId="0" xfId="0" applyNumberFormat="1" applyFont="1" applyBorder="1"/>
    <xf numFmtId="165" fontId="37" fillId="0" borderId="0" xfId="0" applyNumberFormat="1" applyFont="1" applyBorder="1"/>
    <xf numFmtId="165" fontId="37" fillId="0" borderId="2" xfId="0" applyNumberFormat="1" applyFont="1" applyFill="1" applyBorder="1"/>
    <xf numFmtId="43" fontId="13" fillId="0" borderId="0" xfId="4" applyNumberFormat="1" applyFont="1" applyAlignment="1">
      <alignment horizontal="center"/>
    </xf>
    <xf numFmtId="0" fontId="13" fillId="0" borderId="0" xfId="3" applyFont="1"/>
    <xf numFmtId="0" fontId="13" fillId="0" borderId="0" xfId="3" applyFont="1" applyAlignment="1">
      <alignment horizontal="left" indent="1"/>
    </xf>
    <xf numFmtId="0" fontId="13" fillId="0" borderId="0" xfId="0" applyFont="1" applyFill="1" applyBorder="1" applyAlignment="1">
      <alignment horizontal="left" indent="1"/>
    </xf>
    <xf numFmtId="0" fontId="13" fillId="0" borderId="0" xfId="3" applyFont="1" applyFill="1"/>
    <xf numFmtId="165" fontId="13" fillId="0" borderId="0" xfId="0" applyNumberFormat="1" applyFont="1" applyFill="1" applyBorder="1" applyAlignment="1">
      <alignment horizontal="left" indent="1"/>
    </xf>
    <xf numFmtId="0" fontId="13" fillId="0" borderId="0" xfId="3" applyFont="1" applyFill="1" applyBorder="1" applyAlignment="1">
      <alignment horizontal="center" wrapText="1"/>
    </xf>
    <xf numFmtId="0" fontId="13" fillId="0" borderId="0" xfId="3" applyFont="1" applyAlignment="1">
      <alignment wrapText="1"/>
    </xf>
    <xf numFmtId="0" fontId="13" fillId="0" borderId="0" xfId="3" applyFont="1" applyBorder="1"/>
    <xf numFmtId="0" fontId="13" fillId="0" borderId="0" xfId="3" applyFont="1" applyBorder="1" applyAlignment="1">
      <alignment horizontal="center"/>
    </xf>
    <xf numFmtId="167" fontId="37" fillId="0" borderId="0" xfId="0" applyNumberFormat="1" applyFont="1" applyFill="1" applyBorder="1" applyAlignment="1">
      <alignment horizontal="center"/>
    </xf>
    <xf numFmtId="165" fontId="37" fillId="0" borderId="0" xfId="0" applyNumberFormat="1" applyFont="1" applyFill="1" applyBorder="1" applyAlignment="1">
      <alignment horizontal="right"/>
    </xf>
    <xf numFmtId="165" fontId="37" fillId="0" borderId="0" xfId="0" applyNumberFormat="1" applyFont="1" applyBorder="1" applyAlignment="1">
      <alignment horizontal="left" indent="2"/>
    </xf>
    <xf numFmtId="167" fontId="37" fillId="0" borderId="0" xfId="0" applyNumberFormat="1" applyFont="1" applyFill="1" applyBorder="1"/>
    <xf numFmtId="168" fontId="37" fillId="0" borderId="0" xfId="0" applyNumberFormat="1" applyFont="1" applyFill="1" applyBorder="1"/>
    <xf numFmtId="1" fontId="37" fillId="0" borderId="0" xfId="0" applyNumberFormat="1" applyFont="1" applyFill="1" applyBorder="1" applyAlignment="1">
      <alignment horizontal="left"/>
    </xf>
    <xf numFmtId="165" fontId="13" fillId="0" borderId="0" xfId="3" applyNumberFormat="1" applyFont="1"/>
    <xf numFmtId="43" fontId="13" fillId="0" borderId="0" xfId="4" applyNumberFormat="1" applyFont="1" applyFill="1" applyBorder="1" applyAlignment="1">
      <alignment horizontal="center"/>
    </xf>
    <xf numFmtId="0" fontId="14" fillId="0" borderId="4" xfId="0" applyFont="1" applyBorder="1" applyAlignment="1">
      <alignment horizontal="center"/>
    </xf>
    <xf numFmtId="167" fontId="37" fillId="0" borderId="61" xfId="0" applyNumberFormat="1" applyFont="1" applyFill="1" applyBorder="1" applyAlignment="1">
      <alignment horizontal="center"/>
    </xf>
    <xf numFmtId="0" fontId="13" fillId="0" borderId="33" xfId="0" applyFont="1" applyFill="1" applyBorder="1"/>
    <xf numFmtId="165" fontId="37" fillId="0" borderId="33" xfId="0" applyNumberFormat="1" applyFont="1" applyFill="1" applyBorder="1" applyAlignment="1">
      <alignment horizontal="right"/>
    </xf>
    <xf numFmtId="167" fontId="37" fillId="0" borderId="1" xfId="0" applyNumberFormat="1" applyFont="1" applyFill="1" applyBorder="1" applyAlignment="1">
      <alignment horizontal="center"/>
    </xf>
    <xf numFmtId="0" fontId="13" fillId="0" borderId="0" xfId="0" applyFont="1" applyFill="1" applyBorder="1"/>
    <xf numFmtId="0" fontId="13" fillId="0" borderId="5" xfId="0" applyFont="1" applyFill="1" applyBorder="1" applyAlignment="1">
      <alignment horizontal="left" indent="1"/>
    </xf>
    <xf numFmtId="167" fontId="37" fillId="0" borderId="6" xfId="0" applyNumberFormat="1" applyFont="1" applyFill="1" applyBorder="1" applyAlignment="1">
      <alignment horizontal="center"/>
    </xf>
    <xf numFmtId="0" fontId="13" fillId="0" borderId="2" xfId="0" applyFont="1" applyFill="1" applyBorder="1"/>
    <xf numFmtId="165" fontId="37" fillId="0" borderId="2" xfId="0" applyNumberFormat="1" applyFont="1" applyFill="1" applyBorder="1" applyAlignment="1">
      <alignment horizontal="right"/>
    </xf>
    <xf numFmtId="0" fontId="14" fillId="0" borderId="58" xfId="0" applyFont="1" applyBorder="1" applyAlignment="1">
      <alignment horizontal="center"/>
    </xf>
    <xf numFmtId="0" fontId="13" fillId="0" borderId="5" xfId="3" applyFont="1" applyBorder="1"/>
    <xf numFmtId="0" fontId="13" fillId="0" borderId="7" xfId="3" applyFont="1" applyBorder="1"/>
    <xf numFmtId="0" fontId="13" fillId="0" borderId="0" xfId="0" applyFont="1" applyFill="1" applyBorder="1" applyAlignment="1">
      <alignment horizontal="left" indent="2"/>
    </xf>
    <xf numFmtId="0" fontId="13" fillId="0" borderId="2" xfId="0" applyFont="1" applyFill="1" applyBorder="1" applyAlignment="1">
      <alignment horizontal="left" indent="2"/>
    </xf>
    <xf numFmtId="0" fontId="13" fillId="0" borderId="33" xfId="0" applyFont="1" applyFill="1" applyBorder="1" applyAlignment="1">
      <alignment horizontal="left" indent="2"/>
    </xf>
    <xf numFmtId="0" fontId="13" fillId="0" borderId="60" xfId="3" applyFont="1" applyBorder="1"/>
    <xf numFmtId="167" fontId="36" fillId="0" borderId="4" xfId="0" applyNumberFormat="1" applyFont="1" applyFill="1" applyBorder="1" applyAlignment="1">
      <alignment horizontal="center"/>
    </xf>
    <xf numFmtId="0" fontId="14" fillId="0" borderId="4" xfId="3" applyFont="1" applyBorder="1" applyAlignment="1">
      <alignment horizontal="center" wrapText="1"/>
    </xf>
    <xf numFmtId="0" fontId="13" fillId="0" borderId="0" xfId="3" applyFont="1" applyAlignment="1">
      <alignment vertical="center"/>
    </xf>
    <xf numFmtId="0" fontId="0" fillId="0" borderId="0" xfId="3" quotePrefix="1" applyFont="1" applyAlignment="1">
      <alignment horizontal="left" indent="1"/>
    </xf>
    <xf numFmtId="0" fontId="13" fillId="0" borderId="0" xfId="3" quotePrefix="1" applyFont="1" applyAlignment="1">
      <alignment horizontal="left" indent="1"/>
    </xf>
    <xf numFmtId="0" fontId="13" fillId="0" borderId="0" xfId="0" applyFont="1" applyBorder="1"/>
    <xf numFmtId="0" fontId="13" fillId="0" borderId="0" xfId="0" applyNumberFormat="1" applyFont="1" applyFill="1" applyBorder="1" applyAlignment="1">
      <alignment horizontal="left" indent="1"/>
    </xf>
    <xf numFmtId="1" fontId="37" fillId="0" borderId="5" xfId="0" applyNumberFormat="1" applyFont="1" applyFill="1" applyBorder="1" applyAlignment="1">
      <alignment horizontal="left"/>
    </xf>
    <xf numFmtId="0" fontId="13" fillId="0" borderId="0" xfId="0" quotePrefix="1" applyNumberFormat="1" applyFont="1" applyFill="1" applyBorder="1" applyAlignment="1">
      <alignment horizontal="left" indent="1"/>
    </xf>
    <xf numFmtId="17" fontId="13" fillId="0" borderId="0" xfId="0" quotePrefix="1" applyNumberFormat="1" applyFont="1" applyFill="1" applyBorder="1" applyAlignment="1">
      <alignment horizontal="left" indent="1"/>
    </xf>
    <xf numFmtId="0" fontId="13" fillId="0" borderId="2" xfId="0" applyFont="1" applyBorder="1"/>
    <xf numFmtId="165" fontId="13" fillId="0" borderId="2" xfId="0" applyNumberFormat="1" applyFont="1" applyFill="1" applyBorder="1" applyAlignment="1">
      <alignment horizontal="left" indent="1"/>
    </xf>
    <xf numFmtId="0" fontId="37" fillId="0" borderId="2" xfId="0" applyNumberFormat="1" applyFont="1" applyFill="1" applyBorder="1" applyAlignment="1">
      <alignment horizontal="left" indent="1"/>
    </xf>
    <xf numFmtId="1" fontId="37" fillId="0" borderId="7" xfId="0" applyNumberFormat="1" applyFont="1" applyFill="1" applyBorder="1" applyAlignment="1">
      <alignment horizontal="left"/>
    </xf>
    <xf numFmtId="0" fontId="5" fillId="15" borderId="0" xfId="0" applyNumberFormat="1" applyFont="1" applyFill="1" applyAlignment="1">
      <alignment horizontal="left" indent="1"/>
    </xf>
    <xf numFmtId="0" fontId="5" fillId="15" borderId="0" xfId="0" quotePrefix="1" applyNumberFormat="1" applyFont="1" applyFill="1" applyAlignment="1">
      <alignment horizontal="left" indent="1"/>
    </xf>
    <xf numFmtId="0" fontId="17" fillId="15" borderId="0" xfId="0" applyNumberFormat="1" applyFont="1" applyFill="1" applyBorder="1" applyAlignment="1">
      <alignment horizontal="left" indent="1"/>
    </xf>
    <xf numFmtId="0" fontId="17" fillId="15" borderId="0" xfId="0" quotePrefix="1" applyNumberFormat="1" applyFont="1" applyFill="1" applyBorder="1" applyAlignment="1">
      <alignment horizontal="left" indent="1"/>
    </xf>
    <xf numFmtId="0" fontId="5" fillId="15" borderId="0" xfId="0" applyNumberFormat="1" applyFont="1" applyFill="1" applyBorder="1" applyAlignment="1">
      <alignment horizontal="left" indent="1"/>
    </xf>
    <xf numFmtId="17" fontId="5" fillId="15" borderId="0" xfId="0" quotePrefix="1" applyNumberFormat="1" applyFont="1" applyFill="1" applyBorder="1" applyAlignment="1">
      <alignment horizontal="left" indent="1"/>
    </xf>
    <xf numFmtId="0" fontId="5" fillId="0" borderId="0" xfId="6" applyFont="1" applyAlignment="1">
      <alignment horizontal="left"/>
    </xf>
    <xf numFmtId="0" fontId="14" fillId="2" borderId="0" xfId="0" applyFont="1" applyFill="1"/>
    <xf numFmtId="0" fontId="0" fillId="0" borderId="0" xfId="0" applyFill="1"/>
    <xf numFmtId="0" fontId="0" fillId="0" borderId="15" xfId="0" applyBorder="1"/>
    <xf numFmtId="0" fontId="0" fillId="0" borderId="23" xfId="0" applyBorder="1"/>
    <xf numFmtId="0" fontId="0" fillId="0" borderId="15" xfId="0" applyBorder="1" applyAlignment="1">
      <alignment horizontal="left"/>
    </xf>
    <xf numFmtId="0" fontId="14" fillId="13" borderId="22" xfId="0" applyFont="1" applyFill="1" applyBorder="1"/>
    <xf numFmtId="0" fontId="0" fillId="0" borderId="0" xfId="0" applyFont="1" applyFill="1" applyAlignment="1">
      <alignment horizontal="left"/>
    </xf>
    <xf numFmtId="3" fontId="0" fillId="0" borderId="0" xfId="0" applyNumberFormat="1" applyFont="1" applyFill="1"/>
    <xf numFmtId="0" fontId="4" fillId="0" borderId="0" xfId="6" applyFont="1" applyAlignment="1">
      <alignment horizontal="left"/>
    </xf>
    <xf numFmtId="0" fontId="14" fillId="0" borderId="1" xfId="6" applyFont="1" applyBorder="1" applyAlignment="1">
      <alignment horizontal="center"/>
    </xf>
    <xf numFmtId="166" fontId="14" fillId="0" borderId="0" xfId="0" applyNumberFormat="1" applyFont="1"/>
    <xf numFmtId="166" fontId="16" fillId="0" borderId="0" xfId="2" applyNumberFormat="1" applyFont="1"/>
    <xf numFmtId="0" fontId="15" fillId="0" borderId="0" xfId="6" applyFont="1" applyFill="1" applyBorder="1" applyAlignment="1">
      <alignment horizontal="center"/>
    </xf>
    <xf numFmtId="0" fontId="15" fillId="0" borderId="5" xfId="6" applyFont="1" applyFill="1" applyBorder="1" applyAlignment="1">
      <alignment horizontal="left" indent="1"/>
    </xf>
    <xf numFmtId="0" fontId="15" fillId="0" borderId="7" xfId="6" applyFont="1" applyFill="1" applyBorder="1" applyAlignment="1">
      <alignment horizontal="left" indent="1"/>
    </xf>
    <xf numFmtId="0" fontId="23" fillId="0" borderId="0" xfId="6" applyFont="1" applyAlignment="1">
      <alignment horizontal="center" vertical="center"/>
    </xf>
    <xf numFmtId="0" fontId="15" fillId="0" borderId="0" xfId="6" applyFont="1" applyAlignment="1">
      <alignment vertical="center"/>
    </xf>
    <xf numFmtId="0" fontId="9" fillId="0" borderId="0" xfId="6" applyAlignment="1">
      <alignment horizontal="center" vertical="center"/>
    </xf>
    <xf numFmtId="166" fontId="9" fillId="0" borderId="0" xfId="7" applyNumberFormat="1" applyFont="1" applyAlignment="1">
      <alignment vertical="center"/>
    </xf>
    <xf numFmtId="0" fontId="9" fillId="0" borderId="0" xfId="6" applyAlignment="1">
      <alignment vertical="center"/>
    </xf>
    <xf numFmtId="0" fontId="9" fillId="0" borderId="0" xfId="6" applyAlignment="1">
      <alignment horizontal="left" vertical="center"/>
    </xf>
    <xf numFmtId="0" fontId="9" fillId="0" borderId="0" xfId="6" applyFill="1" applyAlignment="1">
      <alignment vertical="center"/>
    </xf>
    <xf numFmtId="166" fontId="9" fillId="0" borderId="0" xfId="2" applyNumberFormat="1" applyFont="1" applyFill="1" applyAlignment="1">
      <alignment vertical="center"/>
    </xf>
    <xf numFmtId="0" fontId="4" fillId="0" borderId="1" xfId="6" applyFont="1" applyBorder="1" applyAlignment="1">
      <alignment horizontal="left" indent="1"/>
    </xf>
    <xf numFmtId="0" fontId="15" fillId="15" borderId="1" xfId="6" applyFont="1" applyFill="1" applyBorder="1" applyAlignment="1">
      <alignment horizontal="left" indent="1"/>
    </xf>
    <xf numFmtId="166" fontId="15" fillId="15" borderId="0" xfId="7" applyNumberFormat="1" applyFont="1" applyFill="1" applyBorder="1"/>
    <xf numFmtId="166" fontId="9" fillId="15" borderId="0" xfId="6" applyNumberFormat="1" applyFill="1" applyBorder="1"/>
    <xf numFmtId="9" fontId="9" fillId="15" borderId="0" xfId="8" applyFont="1" applyFill="1" applyBorder="1"/>
    <xf numFmtId="0" fontId="15" fillId="15" borderId="5" xfId="6" applyFont="1" applyFill="1" applyBorder="1" applyAlignment="1">
      <alignment horizontal="left" indent="1"/>
    </xf>
    <xf numFmtId="166" fontId="15" fillId="15" borderId="0" xfId="6" applyNumberFormat="1" applyFont="1" applyFill="1" applyBorder="1"/>
    <xf numFmtId="9" fontId="15" fillId="15" borderId="0" xfId="8" applyFont="1" applyFill="1" applyBorder="1"/>
    <xf numFmtId="0" fontId="4" fillId="0" borderId="1" xfId="6" applyFont="1" applyFill="1" applyBorder="1" applyAlignment="1">
      <alignment horizontal="left" indent="1"/>
    </xf>
    <xf numFmtId="166" fontId="0" fillId="0" borderId="0" xfId="0" applyNumberFormat="1"/>
    <xf numFmtId="0" fontId="3" fillId="0" borderId="4" xfId="0" quotePrefix="1" applyFont="1" applyBorder="1" applyAlignment="1">
      <alignment vertical="top" wrapText="1"/>
    </xf>
    <xf numFmtId="0" fontId="3" fillId="0" borderId="43" xfId="0" applyFont="1" applyBorder="1" applyAlignment="1">
      <alignment vertical="top" wrapText="1"/>
    </xf>
    <xf numFmtId="0" fontId="3" fillId="0" borderId="4" xfId="0" applyFont="1" applyBorder="1" applyAlignment="1">
      <alignment vertical="top" wrapText="1"/>
    </xf>
    <xf numFmtId="0" fontId="2" fillId="0" borderId="4" xfId="0" quotePrefix="1" applyFont="1" applyBorder="1" applyAlignment="1">
      <alignment vertical="top" wrapText="1"/>
    </xf>
    <xf numFmtId="0" fontId="2" fillId="0" borderId="4" xfId="3" applyFont="1" applyBorder="1" applyAlignment="1">
      <alignment horizontal="left" vertical="top" wrapText="1"/>
    </xf>
    <xf numFmtId="0" fontId="15" fillId="11" borderId="22" xfId="3" applyFont="1" applyFill="1" applyBorder="1" applyAlignment="1">
      <alignment horizontal="center" wrapText="1"/>
    </xf>
    <xf numFmtId="0" fontId="15" fillId="11" borderId="23" xfId="3" applyFont="1" applyFill="1" applyBorder="1" applyAlignment="1">
      <alignment horizontal="center" wrapText="1"/>
    </xf>
    <xf numFmtId="0" fontId="5" fillId="0" borderId="0" xfId="3" applyFont="1" applyAlignment="1">
      <alignment horizontal="left" wrapText="1"/>
    </xf>
    <xf numFmtId="0" fontId="15" fillId="0" borderId="9" xfId="3" applyFont="1" applyFill="1" applyBorder="1" applyAlignment="1">
      <alignment horizontal="center" vertical="center" wrapText="1"/>
    </xf>
    <xf numFmtId="0" fontId="15" fillId="0" borderId="40" xfId="3" applyFont="1" applyFill="1" applyBorder="1" applyAlignment="1">
      <alignment horizontal="center" vertical="center" wrapText="1"/>
    </xf>
    <xf numFmtId="0" fontId="15" fillId="0" borderId="10" xfId="3" applyFont="1" applyFill="1" applyBorder="1" applyAlignment="1">
      <alignment horizontal="center" vertical="center" wrapText="1"/>
    </xf>
    <xf numFmtId="0" fontId="15" fillId="0" borderId="22" xfId="3" applyFont="1" applyBorder="1" applyAlignment="1">
      <alignment horizontal="center" wrapText="1"/>
    </xf>
    <xf numFmtId="0" fontId="15" fillId="0" borderId="23" xfId="3" applyFont="1" applyBorder="1" applyAlignment="1">
      <alignment horizontal="center" wrapText="1"/>
    </xf>
    <xf numFmtId="0" fontId="14" fillId="0" borderId="58" xfId="0" applyFont="1" applyBorder="1" applyAlignment="1">
      <alignment horizontal="center"/>
    </xf>
    <xf numFmtId="0" fontId="14" fillId="0" borderId="41" xfId="0" applyFont="1" applyBorder="1" applyAlignment="1">
      <alignment horizontal="center"/>
    </xf>
    <xf numFmtId="0" fontId="15" fillId="16" borderId="58" xfId="3" applyFont="1" applyFill="1" applyBorder="1" applyAlignment="1">
      <alignment horizontal="center" vertical="center"/>
    </xf>
    <xf numFmtId="0" fontId="15" fillId="16" borderId="3" xfId="3" applyFont="1" applyFill="1" applyBorder="1" applyAlignment="1">
      <alignment horizontal="center" vertical="center"/>
    </xf>
    <xf numFmtId="0" fontId="15" fillId="16" borderId="41" xfId="3" applyFont="1" applyFill="1" applyBorder="1" applyAlignment="1">
      <alignment horizontal="center" vertical="center"/>
    </xf>
    <xf numFmtId="0" fontId="13" fillId="0" borderId="0" xfId="3" applyFont="1" applyAlignment="1">
      <alignment horizontal="left" wrapText="1"/>
    </xf>
    <xf numFmtId="14" fontId="5" fillId="0" borderId="58" xfId="3" applyNumberFormat="1" applyFont="1" applyBorder="1" applyAlignment="1">
      <alignment horizontal="center"/>
    </xf>
    <xf numFmtId="14" fontId="5" fillId="0" borderId="3" xfId="3" applyNumberFormat="1" applyFont="1" applyBorder="1" applyAlignment="1">
      <alignment horizontal="center"/>
    </xf>
    <xf numFmtId="14" fontId="5" fillId="0" borderId="55" xfId="3" applyNumberFormat="1" applyFont="1" applyBorder="1" applyAlignment="1">
      <alignment horizontal="center"/>
    </xf>
    <xf numFmtId="14" fontId="5" fillId="0" borderId="59" xfId="3" applyNumberFormat="1" applyFont="1" applyBorder="1" applyAlignment="1">
      <alignment horizontal="center"/>
    </xf>
    <xf numFmtId="14" fontId="5" fillId="0" borderId="53" xfId="3" applyNumberFormat="1" applyFont="1" applyBorder="1" applyAlignment="1">
      <alignment horizontal="center"/>
    </xf>
    <xf numFmtId="14" fontId="5" fillId="0" borderId="56" xfId="3" applyNumberFormat="1" applyFont="1" applyBorder="1" applyAlignment="1">
      <alignment horizontal="center"/>
    </xf>
    <xf numFmtId="166" fontId="22" fillId="2" borderId="9" xfId="2" applyNumberFormat="1" applyFont="1" applyFill="1" applyBorder="1" applyAlignment="1">
      <alignment horizontal="center"/>
    </xf>
    <xf numFmtId="166" fontId="22" fillId="2" borderId="10" xfId="2" applyNumberFormat="1" applyFont="1" applyFill="1" applyBorder="1" applyAlignment="1">
      <alignment horizontal="center"/>
    </xf>
  </cellXfs>
  <cellStyles count="10">
    <cellStyle name="Comma" xfId="2" builtinId="3"/>
    <cellStyle name="Comma 2" xfId="4"/>
    <cellStyle name="Comma 2 2" xfId="7"/>
    <cellStyle name="Normal" xfId="0" builtinId="0"/>
    <cellStyle name="Normal 2" xfId="1"/>
    <cellStyle name="Normal 3" xfId="3"/>
    <cellStyle name="Normal 3 2" xfId="6"/>
    <cellStyle name="Percent" xfId="9" builtinId="5"/>
    <cellStyle name="Percent 2" xfId="5"/>
    <cellStyle name="Percent 2 2" xfId="8"/>
  </cellStyles>
  <dxfs count="78">
    <dxf>
      <numFmt numFmtId="166" formatCode="_(* #,##0_);_(* \(#,##0\);_(* &quot;-&quot;??_);_(@_)"/>
    </dxf>
    <dxf>
      <font>
        <b val="0"/>
      </font>
    </dxf>
    <dxf>
      <font>
        <b val="0"/>
      </font>
    </dxf>
    <dxf>
      <fill>
        <patternFill patternType="none">
          <bgColor auto="1"/>
        </patternFill>
      </fill>
    </dxf>
    <dxf>
      <fill>
        <patternFill>
          <bgColor theme="7" tint="0.79998168889431442"/>
        </patternFill>
      </fill>
    </dxf>
    <dxf>
      <fill>
        <patternFill>
          <bgColor theme="7" tint="0.79998168889431442"/>
        </patternFill>
      </fill>
    </dxf>
    <dxf>
      <fill>
        <patternFill patternType="solid">
          <bgColor rgb="FFFFFF00"/>
        </patternFill>
      </fill>
    </dxf>
    <dxf>
      <fill>
        <patternFill patternType="solid">
          <bgColor rgb="FFFFFF00"/>
        </patternFill>
      </fill>
    </dxf>
    <dxf>
      <fill>
        <patternFill patternType="solid">
          <bgColor theme="7" tint="0.79998168889431442"/>
        </patternFill>
      </fill>
    </dxf>
    <dxf>
      <fill>
        <patternFill patternType="solid">
          <bgColor theme="7" tint="0.79998168889431442"/>
        </patternFill>
      </fill>
    </dxf>
    <dxf>
      <numFmt numFmtId="3" formatCode="#,##0"/>
    </dxf>
    <dxf>
      <fill>
        <patternFill patternType="none">
          <bgColor auto="1"/>
        </patternFill>
      </fill>
    </dxf>
    <dxf>
      <fill>
        <patternFill>
          <bgColor theme="6" tint="0.59999389629810485"/>
        </patternFill>
      </fill>
    </dxf>
    <dxf>
      <fill>
        <patternFill patternType="solid">
          <bgColor theme="3" tint="0.79998168889431442"/>
        </patternFill>
      </fill>
    </dxf>
    <dxf>
      <font>
        <sz val="12"/>
      </font>
    </dxf>
    <dxf>
      <font>
        <sz val="12"/>
      </font>
    </dxf>
    <dxf>
      <font>
        <sz val="12"/>
      </font>
    </dxf>
    <dxf>
      <font>
        <sz val="12"/>
      </font>
    </dxf>
    <dxf>
      <font>
        <sz val="12"/>
      </font>
    </dxf>
    <dxf>
      <font>
        <sz val="12"/>
      </font>
    </dxf>
    <dxf>
      <font>
        <sz val="12"/>
      </font>
    </dxf>
    <dxf>
      <font>
        <sz val="12"/>
      </font>
    </dxf>
    <dxf>
      <numFmt numFmtId="166" formatCode="_(* #,##0_);_(* \(#,##0\);_(* &quot;-&quot;??_);_(@_)"/>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DD"/>
      <color rgb="FFFFDBFF"/>
      <color rgb="FFEBEEF7"/>
      <color rgb="FFFCB4FC"/>
      <color rgb="FFFFB8E8"/>
      <color rgb="FFE8D4FD"/>
      <color rgb="FFFFCFD3"/>
      <color rgb="FFC8ACF1"/>
      <color rgb="FFFFD100"/>
      <color rgb="FF9EB4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pivotCacheDefinition" Target="pivotCache/pivotCacheDefinition1.xml"/><Relationship Id="rId14" Type="http://schemas.openxmlformats.org/officeDocument/2006/relationships/pivotCacheDefinition" Target="pivotCache/pivotCacheDefinition2.xml"/><Relationship Id="rId15" Type="http://schemas.openxmlformats.org/officeDocument/2006/relationships/pivotCacheDefinition" Target="pivotCache/pivotCacheDefinition3.xml"/><Relationship Id="rId16" Type="http://schemas.openxmlformats.org/officeDocument/2006/relationships/theme" Target="theme/theme1.xml"/><Relationship Id="rId17" Type="http://schemas.openxmlformats.org/officeDocument/2006/relationships/styles" Target="styles.xml"/><Relationship Id="rId18" Type="http://schemas.openxmlformats.org/officeDocument/2006/relationships/sharedStrings" Target="sharedStrings.xml"/><Relationship Id="rId19"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Kate Reed" refreshedDate="44230.572734953705" createdVersion="6" refreshedVersion="6" minRefreshableVersion="3" recordCount="1623">
  <cacheSource type="worksheet">
    <worksheetSource ref="A1:L1048576" sheet="Deposits"/>
  </cacheSource>
  <cacheFields count="12">
    <cacheField name="Type" numFmtId="0">
      <sharedItems containsBlank="1"/>
    </cacheField>
    <cacheField name="Deposit Date" numFmtId="0">
      <sharedItems containsNonDate="0" containsDate="1" containsString="0" containsBlank="1" minDate="2006-10-16T00:00:00" maxDate="2020-01-08T00:00:00"/>
    </cacheField>
    <cacheField name="Date" numFmtId="0">
      <sharedItems containsNonDate="0" containsDate="1" containsString="0" containsBlank="1" minDate="2006-09-01T00:00:00" maxDate="2020-01-08T00:00:00"/>
    </cacheField>
    <cacheField name="Year" numFmtId="0">
      <sharedItems containsString="0" containsBlank="1" containsNumber="1" containsInteger="1" minValue="2006" maxValue="2019"/>
    </cacheField>
    <cacheField name="Name" numFmtId="0">
      <sharedItems containsBlank="1"/>
    </cacheField>
    <cacheField name="Account" numFmtId="0">
      <sharedItems containsBlank="1"/>
    </cacheField>
    <cacheField name="Memo" numFmtId="0">
      <sharedItems containsBlank="1"/>
    </cacheField>
    <cacheField name="Amount" numFmtId="0">
      <sharedItems containsString="0" containsBlank="1" containsNumber="1" minValue="-3170.05" maxValue="100"/>
    </cacheField>
    <cacheField name="Category" numFmtId="0">
      <sharedItems containsBlank="1" count="30">
        <s v="Discount (full year)"/>
        <s v="Dues"/>
        <s v="Closing: Working Capital Contrib."/>
        <s v="Wire fee"/>
        <s v="Credit Card Fees"/>
        <s v="Gate Remotes"/>
        <s v="Closing: Other"/>
        <s v="Misc Income: Trash/Slash Collection"/>
        <s v="Fontaine, Orie Jr."/>
        <s v="Snow Plow"/>
        <s v="Design Review"/>
        <s v="Misc Income: Unknown"/>
        <s v="Closing: Owner Transfer Fee"/>
        <s v="Closing: Status Letter Fee"/>
        <s v="Interest"/>
        <s v="Road Maintenance"/>
        <s v="Bank Service Charges"/>
        <s v="Entry Way / Gate"/>
        <s v="Misc Income: Reimbursement"/>
        <s v="Liability Insurance"/>
        <s v="Legal Fees"/>
        <m/>
        <s v="Status Letter Fee" u="1"/>
        <s v="DRC" u="1"/>
        <s v="Misc Income" u="1"/>
        <s v="Working Capital Contribution" u="1"/>
        <s v="HOA Owner Transfer Fee" u="1"/>
        <s v="Miscellaneous Income" u="1"/>
        <s v="Gate Remote(s)" u="1"/>
        <s v="HOA Expense" u="1"/>
      </sharedItems>
    </cacheField>
    <cacheField name="Allocation" numFmtId="0">
      <sharedItems containsDate="1" containsBlank="1" containsMixedTypes="1" minDate="1899-12-31T04:01:03" maxDate="1899-12-31T00:35:04"/>
    </cacheField>
    <cacheField name="Lot" numFmtId="0">
      <sharedItems containsBlank="1" containsMixedTypes="1" containsNumber="1" containsInteger="1" minValue="1" maxValue="25" count="27">
        <n v="1"/>
        <n v="2"/>
        <n v="3"/>
        <n v="4"/>
        <n v="5"/>
        <n v="6"/>
        <n v="7"/>
        <n v="8"/>
        <n v="9"/>
        <n v="10"/>
        <n v="11"/>
        <n v="12"/>
        <n v="13"/>
        <n v="14"/>
        <n v="15"/>
        <n v="16"/>
        <n v="17"/>
        <n v="18"/>
        <n v="19"/>
        <n v="20"/>
        <n v="21"/>
        <n v="22"/>
        <n v="23"/>
        <n v="24"/>
        <n v="25"/>
        <s v="n/a"/>
        <m/>
      </sharedItems>
    </cacheField>
    <cacheField name="Comments (KB) or (KA)"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Kate Reed" refreshedDate="44230.575907060185" createdVersion="6" refreshedVersion="6" minRefreshableVersion="3" recordCount="1233">
  <cacheSource type="worksheet">
    <worksheetSource ref="A1:L1234" sheet="Deposits"/>
  </cacheSource>
  <cacheFields count="12">
    <cacheField name="Type" numFmtId="0">
      <sharedItems containsBlank="1"/>
    </cacheField>
    <cacheField name="Deposit Date" numFmtId="164">
      <sharedItems containsSemiMixedTypes="0" containsNonDate="0" containsDate="1" containsString="0" minDate="2006-10-16T00:00:00" maxDate="2020-01-08T00:00:00"/>
    </cacheField>
    <cacheField name="Date" numFmtId="164">
      <sharedItems containsSemiMixedTypes="0" containsNonDate="0" containsDate="1" containsString="0" minDate="2006-09-01T00:00:00" maxDate="2020-01-08T00:00:00"/>
    </cacheField>
    <cacheField name="Year" numFmtId="0">
      <sharedItems containsSemiMixedTypes="0" containsString="0" containsNumber="1" containsInteger="1" minValue="2006" maxValue="2020" count="15">
        <n v="2018"/>
        <n v="2019"/>
        <n v="2017"/>
        <n v="2010"/>
        <n v="2011"/>
        <n v="2012"/>
        <n v="2013"/>
        <n v="2014"/>
        <n v="2015"/>
        <n v="2016"/>
        <n v="2009"/>
        <n v="2006"/>
        <n v="2007"/>
        <n v="2008"/>
        <n v="2020" u="1"/>
      </sharedItems>
    </cacheField>
    <cacheField name="Name" numFmtId="49">
      <sharedItems count="48">
        <s v="Bertele, Theodore"/>
        <s v="Lone Pine Real Estate, LLC"/>
        <s v="Cheung, Robin ChiKong"/>
        <s v="Morello, Robert and Shirley Chin"/>
        <s v="Sarghos, Richard and Paulette"/>
        <s v="De la Vega, Philip A. and Judy A."/>
        <s v="Anderson, Eric &amp; Katherine"/>
        <s v="Fujii, Deanne"/>
        <s v="Gearhart, John and Kristen Fogarty"/>
        <s v="Hobson, Wes"/>
        <s v="Wallace, David M. and Giselle F."/>
        <s v="Fontaine, Orie Jr."/>
        <s v="Mayberry, Lee &amp; Jeanine Rodriguez"/>
        <s v="Keller, Sheryl"/>
        <s v="Pure, David T. and Pamela J."/>
        <s v="Powers, Victoria"/>
        <s v="Wiatrowski, Thaddeus and Connie"/>
        <s v="Todd, Katherine"/>
        <s v="Graff, Dan and Dorinda"/>
        <s v="Feagins, Brian A. &amp; Kelley J."/>
        <s v="Nolan, Charles and Deborah"/>
        <s v="Keicher, Jeff and Susan Munson"/>
        <s v="Kaiser, Michael L. &amp; Karen S."/>
        <s v="Green, Jonathon &amp; Laurel Hamilton"/>
        <s v="Sharma, Rajiv and Kathleen"/>
        <s v="Aucoin, Chris and Evelyn"/>
        <s v="Wilson, Robert F. &amp; Jacqueline"/>
        <s v="Twining, Peter and Christine"/>
        <s v="Harris, Rich and Lisa"/>
        <s v="Kennedy, John &amp; Alisha"/>
        <s v="Stevens, Joel and Lisa"/>
        <s v="Bramante, Andrew &amp; Sharron"/>
        <s v="Lurie, Gordon &amp; Kathy Witczak"/>
        <s v="Burnstein, Michael"/>
        <s v="Interest Income"/>
        <s v="Rocky Mountain Forest Management"/>
        <s v="Bank Service Charges"/>
        <s v="DGO Access, LLC"/>
        <s v="Schorer, Scott C"/>
        <s v="Ewing-Leavitt Insurance"/>
        <s v="Security Surveillance Systems"/>
        <s v="State Farm Insurance"/>
        <s v="Miller, Jessica"/>
        <s v="Dues Income" u="1"/>
        <s v="Green, Jonathon &amp; Laurell Hamilton" u="1"/>
        <s v="USLI Co." u="1"/>
        <s v="Heiskell, MacGillivray &amp; Assoc." u="1"/>
        <s v="Liability Insurance" u="1"/>
      </sharedItems>
    </cacheField>
    <cacheField name="Account" numFmtId="0">
      <sharedItems/>
    </cacheField>
    <cacheField name="Memo" numFmtId="49">
      <sharedItems/>
    </cacheField>
    <cacheField name="Amount" numFmtId="165">
      <sharedItems containsSemiMixedTypes="0" containsString="0" containsNumber="1" minValue="-3170.05" maxValue="100"/>
    </cacheField>
    <cacheField name="Category" numFmtId="0">
      <sharedItems count="21">
        <s v="Discount (full year)"/>
        <s v="Dues"/>
        <s v="Closing: Working Capital Contrib."/>
        <s v="Wire fee"/>
        <s v="Credit Card Fees"/>
        <s v="Gate Remotes"/>
        <s v="Closing: Other"/>
        <s v="Misc Income: Trash/Slash Collection"/>
        <s v="Fontaine, Orie Jr."/>
        <s v="Snow Plow"/>
        <s v="Design Review"/>
        <s v="Misc Income: Unknown"/>
        <s v="Closing: Owner Transfer Fee"/>
        <s v="Closing: Status Letter Fee"/>
        <s v="Interest"/>
        <s v="Road Maintenance"/>
        <s v="Bank Service Charges"/>
        <s v="Entry Way / Gate"/>
        <s v="Misc Income: Reimbursement"/>
        <s v="Liability Insurance"/>
        <s v="Legal Fees"/>
      </sharedItems>
    </cacheField>
    <cacheField name="Allocation" numFmtId="0">
      <sharedItems containsDate="1" containsBlank="1" containsMixedTypes="1" minDate="1899-12-31T04:01:03" maxDate="1899-12-31T00:35:04"/>
    </cacheField>
    <cacheField name="Lot" numFmtId="1">
      <sharedItems containsMixedTypes="1" containsNumber="1" containsInteger="1" minValue="1" maxValue="25"/>
    </cacheField>
    <cacheField name="Comments (KB) or (KA)"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Kate Reed" refreshedDate="44230.606423263889" createdVersion="6" refreshedVersion="6" minRefreshableVersion="3" recordCount="1621">
  <cacheSource type="worksheet">
    <worksheetSource ref="A1:P1048576" sheet="Deposits"/>
  </cacheSource>
  <cacheFields count="16">
    <cacheField name="Type" numFmtId="0">
      <sharedItems containsBlank="1"/>
    </cacheField>
    <cacheField name="Deposit Date" numFmtId="0">
      <sharedItems containsNonDate="0" containsDate="1" containsString="0" containsBlank="1" minDate="2006-10-16T00:00:00" maxDate="2020-01-08T00:00:00"/>
    </cacheField>
    <cacheField name="Date" numFmtId="0">
      <sharedItems containsNonDate="0" containsDate="1" containsString="0" containsBlank="1" minDate="2006-09-01T00:00:00" maxDate="2020-01-08T00:00:00"/>
    </cacheField>
    <cacheField name="Year" numFmtId="0">
      <sharedItems containsString="0" containsBlank="1" containsNumber="1" containsInteger="1" minValue="2006" maxValue="2019"/>
    </cacheField>
    <cacheField name="Name" numFmtId="0">
      <sharedItems containsBlank="1"/>
    </cacheField>
    <cacheField name="Account" numFmtId="0">
      <sharedItems containsBlank="1"/>
    </cacheField>
    <cacheField name="Memo" numFmtId="0">
      <sharedItems containsBlank="1"/>
    </cacheField>
    <cacheField name="Amount" numFmtId="0">
      <sharedItems containsString="0" containsBlank="1" containsNumber="1" minValue="-3170.05" maxValue="100"/>
    </cacheField>
    <cacheField name="Category" numFmtId="0">
      <sharedItems containsBlank="1" count="22">
        <s v="Discount (full year)"/>
        <s v="Dues"/>
        <s v="Closing: Working Capital Contrib."/>
        <s v="Wire fee"/>
        <s v="Credit Card Fees"/>
        <s v="Gate Remotes"/>
        <s v="Closing: Other"/>
        <s v="Misc Income: Trash/Slash Collection"/>
        <s v="Fontaine, Orie Jr."/>
        <s v="Snow Plow"/>
        <s v="Design Review"/>
        <s v="Misc Income: Unknown"/>
        <s v="Closing: Owner Transfer Fee"/>
        <s v="Closing: Status Letter Fee"/>
        <s v="Interest"/>
        <s v="Road Maintenance"/>
        <s v="Bank Service Charges"/>
        <s v="Entry Way / Gate"/>
        <s v="Misc Income: Reimbursement"/>
        <s v="Liability Insurance"/>
        <s v="Legal Fees"/>
        <m/>
      </sharedItems>
    </cacheField>
    <cacheField name="Allocation" numFmtId="0">
      <sharedItems containsDate="1" containsBlank="1" containsMixedTypes="1" minDate="1899-12-31T04:01:03" maxDate="1899-12-31T00:35:04"/>
    </cacheField>
    <cacheField name="Lot" numFmtId="0">
      <sharedItems containsBlank="1" containsMixedTypes="1" containsNumber="1" containsInteger="1" minValue="1" maxValue="25"/>
    </cacheField>
    <cacheField name="Comments (KB) or (KA)" numFmtId="0">
      <sharedItems containsBlank="1"/>
    </cacheField>
    <cacheField name="BOD Look Into/Errors" numFmtId="0">
      <sharedItems containsBlank="1"/>
    </cacheField>
    <cacheField name=" (364,254)" numFmtId="0">
      <sharedItems containsNonDate="0" containsString="0" containsBlank="1"/>
    </cacheField>
    <cacheField name=" (364,254)2" numFmtId="0">
      <sharedItems containsNonDate="0" containsString="0" containsBlank="1"/>
    </cacheField>
    <cacheField name=" -   "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23">
  <r>
    <s v="Payment"/>
    <d v="2018-03-12T00:00:00"/>
    <d v="2018-03-08T00:00:00"/>
    <n v="2018"/>
    <s v="Bertele, Theodore"/>
    <s v="1st Bank HOA Checking"/>
    <s v="Undeposited Funds"/>
    <n v="100"/>
    <x v="0"/>
    <s v="2018 (complete)"/>
    <x v="0"/>
    <m/>
  </r>
  <r>
    <s v="Payment"/>
    <d v="2018-03-12T00:00:00"/>
    <d v="2018-03-08T00:00:00"/>
    <n v="2018"/>
    <s v="Bertele, Theodore"/>
    <s v="1st Bank HOA Checking"/>
    <s v="Undeposited Funds"/>
    <n v="-1200"/>
    <x v="1"/>
    <s v="2018 (complete)"/>
    <x v="0"/>
    <m/>
  </r>
  <r>
    <s v="Payment"/>
    <d v="2019-02-11T00:00:00"/>
    <d v="2019-02-11T00:00:00"/>
    <n v="2019"/>
    <s v="Bertele, Theodore"/>
    <s v="1st Bank HOA Checking"/>
    <s v="Undeposited Funds"/>
    <n v="-1200"/>
    <x v="1"/>
    <s v="2019 (complete)"/>
    <x v="0"/>
    <m/>
  </r>
  <r>
    <s v="Payment"/>
    <d v="2017-04-21T00:00:00"/>
    <d v="2017-04-10T00:00:00"/>
    <n v="2017"/>
    <s v="Lone Pine Real Estate, LLC"/>
    <s v="1st Bank HOA Checking"/>
    <s v="Undeposited Funds"/>
    <n v="-2600"/>
    <x v="1"/>
    <s v="2016-2017"/>
    <x v="1"/>
    <m/>
  </r>
  <r>
    <s v="Payment"/>
    <d v="2019-02-11T00:00:00"/>
    <d v="2019-01-23T00:00:00"/>
    <n v="2019"/>
    <s v="Lone Pine Real Estate, LLC"/>
    <s v="1st Bank HOA Checking"/>
    <s v="Undeposited Funds"/>
    <n v="100"/>
    <x v="0"/>
    <s v="2018 (complete)"/>
    <x v="1"/>
    <m/>
  </r>
  <r>
    <s v="Payment"/>
    <d v="2019-02-11T00:00:00"/>
    <d v="2019-01-23T00:00:00"/>
    <n v="2019"/>
    <s v="Lone Pine Real Estate, LLC"/>
    <s v="1st Bank HOA Checking"/>
    <s v="Undeposited Funds"/>
    <n v="-1200"/>
    <x v="1"/>
    <s v="2018 (complete)"/>
    <x v="1"/>
    <m/>
  </r>
  <r>
    <s v="Payment"/>
    <d v="2019-05-30T00:00:00"/>
    <d v="2019-05-31T00:00:00"/>
    <n v="2019"/>
    <s v="Lone Pine Real Estate, LLC"/>
    <s v="1st Bank HOA Checking"/>
    <s v="Undeposited Funds"/>
    <n v="-1200"/>
    <x v="1"/>
    <s v="2019 (complete)"/>
    <x v="1"/>
    <m/>
  </r>
  <r>
    <s v="Payment"/>
    <d v="2019-12-31T00:00:00"/>
    <d v="2019-12-31T00:00:00"/>
    <n v="2019"/>
    <s v="Bertele, Theodore"/>
    <s v="1st Bank HOA Checking"/>
    <s v="Undeposited Funds"/>
    <n v="0"/>
    <x v="1"/>
    <m/>
    <x v="2"/>
    <s v="entry as placeholder for lot 3 only; no dues paid on lot 3 as of 12/31/19"/>
  </r>
  <r>
    <s v="Payment"/>
    <d v="2010-01-12T00:00:00"/>
    <d v="2010-01-11T00:00:00"/>
    <n v="2010"/>
    <s v="Cheung, Robin ChiKong"/>
    <s v="1st Bank HOA Checking"/>
    <s v="Undeposited Funds"/>
    <n v="-125"/>
    <x v="1"/>
    <n v="1"/>
    <x v="3"/>
    <m/>
  </r>
  <r>
    <s v="Payment"/>
    <d v="2010-01-12T00:00:00"/>
    <d v="2010-01-11T00:00:00"/>
    <n v="2010"/>
    <s v="Cheung, Robin ChiKong"/>
    <s v="1st Bank HOA Reserve Account"/>
    <s v="Undeposited Funds"/>
    <n v="-450"/>
    <x v="2"/>
    <m/>
    <x v="3"/>
    <s v="In QB as Reserve Funds; Changed fm &quot;Dues&quot; to &quot;Working Capital Contribution&quot;"/>
  </r>
  <r>
    <s v="Payment"/>
    <d v="2010-03-19T00:00:00"/>
    <d v="2010-03-18T00:00:00"/>
    <n v="2010"/>
    <s v="Cheung, Robin ChiKong"/>
    <s v="1st Bank HOA Checking"/>
    <s v="Undeposited Funds"/>
    <n v="-125"/>
    <x v="1"/>
    <n v="1"/>
    <x v="3"/>
    <m/>
  </r>
  <r>
    <s v="Payment"/>
    <d v="2010-04-16T00:00:00"/>
    <d v="2010-04-15T00:00:00"/>
    <n v="2010"/>
    <s v="Cheung, Robin ChiKong"/>
    <s v="1st Bank HOA Checking"/>
    <s v="Undeposited Funds"/>
    <n v="-125"/>
    <x v="1"/>
    <n v="1"/>
    <x v="3"/>
    <m/>
  </r>
  <r>
    <s v="Payment"/>
    <d v="2010-06-26T00:00:00"/>
    <d v="2010-06-26T00:00:00"/>
    <n v="2010"/>
    <s v="Cheung, Robin ChiKong"/>
    <s v="1st Bank HOA Checking"/>
    <s v="Undeposited Funds"/>
    <n v="-375"/>
    <x v="1"/>
    <n v="3"/>
    <x v="3"/>
    <m/>
  </r>
  <r>
    <s v="Payment"/>
    <d v="2010-10-25T00:00:00"/>
    <d v="2010-10-23T00:00:00"/>
    <n v="2010"/>
    <s v="Cheung, Robin ChiKong"/>
    <s v="1st Bank HOA Checking"/>
    <s v="Undeposited Funds"/>
    <n v="-500"/>
    <x v="1"/>
    <n v="4"/>
    <x v="3"/>
    <m/>
  </r>
  <r>
    <s v="Payment"/>
    <d v="2011-02-08T00:00:00"/>
    <d v="2011-02-08T00:00:00"/>
    <n v="2011"/>
    <s v="Cheung, Robin ChiKong"/>
    <s v="1st Bank HOA Checking"/>
    <s v="Undeposited Funds"/>
    <n v="-375"/>
    <x v="1"/>
    <n v="3"/>
    <x v="3"/>
    <m/>
  </r>
  <r>
    <s v="Payment"/>
    <d v="2011-04-18T00:00:00"/>
    <d v="2011-04-14T00:00:00"/>
    <n v="2011"/>
    <s v="Cheung, Robin ChiKong"/>
    <s v="1st Bank HOA Checking"/>
    <s v="Undeposited Funds"/>
    <n v="-375"/>
    <x v="1"/>
    <n v="3"/>
    <x v="3"/>
    <m/>
  </r>
  <r>
    <s v="Payment"/>
    <d v="2011-10-10T00:00:00"/>
    <d v="2011-10-07T00:00:00"/>
    <n v="2011"/>
    <s v="Cheung, Robin ChiKong"/>
    <s v="1st Bank HOA Checking"/>
    <s v="Undeposited Funds"/>
    <n v="-625"/>
    <x v="1"/>
    <n v="5"/>
    <x v="3"/>
    <m/>
  </r>
  <r>
    <s v="Payment"/>
    <d v="2012-02-06T00:00:00"/>
    <d v="2012-02-05T00:00:00"/>
    <n v="2012"/>
    <s v="Cheung, Robin ChiKong"/>
    <s v="1st Bank HOA Checking"/>
    <s v="Undeposited Funds"/>
    <n v="-500"/>
    <x v="1"/>
    <n v="4"/>
    <x v="3"/>
    <m/>
  </r>
  <r>
    <s v="Payment"/>
    <d v="2012-08-03T00:00:00"/>
    <d v="2012-08-03T00:00:00"/>
    <n v="2012"/>
    <s v="Cheung, Robin ChiKong"/>
    <s v="1st Bank HOA Checking"/>
    <s v="Undeposited Funds"/>
    <n v="-750"/>
    <x v="1"/>
    <n v="6"/>
    <x v="3"/>
    <m/>
  </r>
  <r>
    <s v="Payment"/>
    <d v="2012-11-23T00:00:00"/>
    <d v="2012-11-21T00:00:00"/>
    <n v="2012"/>
    <s v="Cheung, Robin ChiKong"/>
    <s v="1st Bank HOA Checking"/>
    <s v="Undeposited Funds"/>
    <n v="-375"/>
    <x v="1"/>
    <n v="3"/>
    <x v="3"/>
    <m/>
  </r>
  <r>
    <s v="Payment"/>
    <d v="2013-02-11T00:00:00"/>
    <d v="2013-02-08T00:00:00"/>
    <n v="2013"/>
    <s v="Cheung, Robin ChiKong"/>
    <s v="1st Bank HOA Checking"/>
    <s v="Undeposited Funds"/>
    <n v="-250"/>
    <x v="1"/>
    <n v="2"/>
    <x v="3"/>
    <m/>
  </r>
  <r>
    <s v="Payment"/>
    <d v="2013-05-09T00:00:00"/>
    <d v="2013-05-08T00:00:00"/>
    <n v="2013"/>
    <s v="Cheung, Robin ChiKong"/>
    <s v="1st Bank HOA Checking"/>
    <s v="Undeposited Funds"/>
    <n v="-500"/>
    <x v="1"/>
    <n v="4"/>
    <x v="3"/>
    <m/>
  </r>
  <r>
    <s v="Payment"/>
    <d v="2013-06-20T00:00:00"/>
    <d v="2013-06-20T00:00:00"/>
    <n v="2013"/>
    <s v="Cheung, Robin ChiKong"/>
    <s v="1st Bank HOA Checking"/>
    <s v="Undeposited Funds"/>
    <n v="-250"/>
    <x v="1"/>
    <n v="2"/>
    <x v="3"/>
    <m/>
  </r>
  <r>
    <s v="Payment"/>
    <d v="2013-08-19T00:00:00"/>
    <d v="2013-08-19T00:00:00"/>
    <n v="2013"/>
    <s v="Cheung, Robin ChiKong"/>
    <s v="1st Bank HOA Checking"/>
    <s v="Undeposited Funds"/>
    <n v="-250"/>
    <x v="1"/>
    <n v="2"/>
    <x v="3"/>
    <m/>
  </r>
  <r>
    <s v="Payment"/>
    <d v="2013-12-09T00:00:00"/>
    <d v="2013-12-06T00:00:00"/>
    <n v="2013"/>
    <s v="Cheung, Robin ChiKong"/>
    <s v="1st Bank HOA Checking"/>
    <s v="Undeposited Funds"/>
    <n v="-375"/>
    <x v="1"/>
    <n v="3"/>
    <x v="3"/>
    <m/>
  </r>
  <r>
    <s v="Payment"/>
    <d v="2014-05-21T00:00:00"/>
    <d v="2014-05-06T00:00:00"/>
    <n v="2014"/>
    <s v="Cheung, Robin ChiKong"/>
    <s v="1st Bank HOA Checking"/>
    <s v="Undeposited Funds"/>
    <n v="-750"/>
    <x v="1"/>
    <n v="6"/>
    <x v="3"/>
    <m/>
  </r>
  <r>
    <s v="Payment"/>
    <d v="2014-08-12T00:00:00"/>
    <d v="2014-08-12T00:00:00"/>
    <n v="2014"/>
    <s v="Cheung, Robin ChiKong"/>
    <s v="1st Bank HOA Checking"/>
    <s v="Undeposited Funds"/>
    <n v="-250"/>
    <x v="1"/>
    <n v="2"/>
    <x v="3"/>
    <m/>
  </r>
  <r>
    <s v="Payment"/>
    <d v="2014-10-09T00:00:00"/>
    <d v="2014-10-09T00:00:00"/>
    <n v="2014"/>
    <s v="Cheung, Robin ChiKong"/>
    <s v="1st Bank HOA Checking"/>
    <s v="Undeposited Funds"/>
    <n v="-125"/>
    <x v="1"/>
    <n v="1"/>
    <x v="3"/>
    <m/>
  </r>
  <r>
    <s v="Payment"/>
    <d v="2014-10-09T00:00:00"/>
    <d v="2014-10-09T00:00:00"/>
    <n v="2014"/>
    <s v="Cheung, Robin ChiKong"/>
    <s v="1st Bank HOA Checking"/>
    <s v="Undeposited Funds"/>
    <n v="-125"/>
    <x v="1"/>
    <n v="1"/>
    <x v="3"/>
    <m/>
  </r>
  <r>
    <s v="Payment"/>
    <d v="2015-04-08T00:00:00"/>
    <d v="2015-04-07T00:00:00"/>
    <n v="2015"/>
    <s v="Cheung, Robin ChiKong"/>
    <s v="1st Bank HOA Checking"/>
    <s v="Undeposited Funds"/>
    <n v="-750"/>
    <x v="1"/>
    <n v="6"/>
    <x v="3"/>
    <m/>
  </r>
  <r>
    <s v="Payment"/>
    <d v="2015-09-08T00:00:00"/>
    <d v="2015-09-04T00:00:00"/>
    <n v="2015"/>
    <s v="Cheung, Robin ChiKong"/>
    <s v="1st Bank HOA Checking"/>
    <s v="Undeposited Funds"/>
    <n v="-400"/>
    <x v="1"/>
    <s v="May-Aug 2015"/>
    <x v="3"/>
    <s v="May - August $400 (KB)"/>
  </r>
  <r>
    <s v="Payment"/>
    <d v="2015-09-08T00:00:00"/>
    <d v="2015-09-04T00:00:00"/>
    <n v="2015"/>
    <s v="Cheung, Robin ChiKong"/>
    <s v="1st Bank HOA Checking"/>
    <s v="Undeposited Funds"/>
    <n v="-25"/>
    <x v="1"/>
    <s v="April"/>
    <x v="3"/>
    <s v="Dues April $25 (had a credit of $100) "/>
  </r>
  <r>
    <s v="Payment"/>
    <d v="2015-11-25T00:00:00"/>
    <d v="2015-11-23T00:00:00"/>
    <n v="2015"/>
    <s v="Cheung, Robin ChiKong"/>
    <s v="1st Bank HOA Checking"/>
    <s v="Undeposited Funds"/>
    <n v="-300"/>
    <x v="1"/>
    <s v="Sept-Nov 2015"/>
    <x v="3"/>
    <s v="Dues Sept - Nov "/>
  </r>
  <r>
    <s v="Payment"/>
    <d v="2016-08-18T00:00:00"/>
    <d v="2016-08-18T00:00:00"/>
    <n v="2016"/>
    <s v="Cheung, Robin ChiKong"/>
    <s v="1st Bank HOA Checking"/>
    <s v="Undeposited Funds"/>
    <n v="-900"/>
    <x v="1"/>
    <n v="9"/>
    <x v="3"/>
    <m/>
  </r>
  <r>
    <s v="Payment"/>
    <d v="2017-03-21T00:00:00"/>
    <d v="2017-03-18T00:00:00"/>
    <n v="2017"/>
    <s v="Cheung, Robin ChiKong"/>
    <s v="1st Bank HOA Checking"/>
    <s v="Undeposited Funds"/>
    <n v="-600"/>
    <x v="1"/>
    <n v="6"/>
    <x v="3"/>
    <m/>
  </r>
  <r>
    <s v="Payment"/>
    <d v="2017-11-10T00:00:00"/>
    <d v="2017-11-08T00:00:00"/>
    <n v="2017"/>
    <s v="Cheung, Robin ChiKong"/>
    <s v="1st Bank HOA Checking"/>
    <s v="Undeposited Funds"/>
    <n v="-100"/>
    <x v="1"/>
    <n v="1"/>
    <x v="3"/>
    <m/>
  </r>
  <r>
    <s v="Payment"/>
    <d v="2018-01-02T00:00:00"/>
    <d v="2017-12-29T00:00:00"/>
    <n v="2017"/>
    <s v="Cheung, Robin ChiKong"/>
    <s v="1st Bank HOA Checking"/>
    <s v="Undeposited Funds"/>
    <n v="-100"/>
    <x v="1"/>
    <n v="1"/>
    <x v="3"/>
    <m/>
  </r>
  <r>
    <s v="Payment"/>
    <d v="2018-03-05T00:00:00"/>
    <d v="2018-03-01T00:00:00"/>
    <n v="2018"/>
    <s v="Cheung, Robin ChiKong"/>
    <s v="1st Bank HOA Checking"/>
    <s v="Undeposited Funds"/>
    <n v="-100"/>
    <x v="1"/>
    <n v="1"/>
    <x v="3"/>
    <m/>
  </r>
  <r>
    <s v="Payment"/>
    <d v="2018-06-25T00:00:00"/>
    <d v="2018-06-22T00:00:00"/>
    <n v="2018"/>
    <s v="Cheung, Robin ChiKong"/>
    <s v="1st Bank HOA Checking"/>
    <s v="Undeposited Funds"/>
    <n v="-100"/>
    <x v="1"/>
    <n v="1"/>
    <x v="3"/>
    <m/>
  </r>
  <r>
    <s v="Payment"/>
    <d v="2018-06-25T00:00:00"/>
    <d v="2018-06-22T00:00:00"/>
    <n v="2018"/>
    <s v="Cheung, Robin ChiKong"/>
    <s v="1st Bank HOA Checking"/>
    <s v="Undeposited Funds"/>
    <n v="-100"/>
    <x v="1"/>
    <n v="1"/>
    <x v="3"/>
    <m/>
  </r>
  <r>
    <s v="Payment"/>
    <d v="2018-06-25T00:00:00"/>
    <d v="2018-06-22T00:00:00"/>
    <n v="2018"/>
    <s v="Cheung, Robin ChiKong"/>
    <s v="1st Bank HOA Checking"/>
    <s v="Undeposited Funds"/>
    <n v="-100"/>
    <x v="1"/>
    <n v="1"/>
    <x v="3"/>
    <m/>
  </r>
  <r>
    <s v="Payment"/>
    <d v="2018-06-26T00:00:00"/>
    <d v="2018-06-26T00:00:00"/>
    <n v="2018"/>
    <s v="Cheung, Robin ChiKong"/>
    <s v="1st Bank HOA Checking"/>
    <s v="Undeposited Funds"/>
    <n v="-100"/>
    <x v="1"/>
    <n v="1"/>
    <x v="3"/>
    <m/>
  </r>
  <r>
    <s v="Payment"/>
    <d v="2018-06-26T00:00:00"/>
    <d v="2018-06-26T00:00:00"/>
    <n v="2018"/>
    <s v="Cheung, Robin ChiKong"/>
    <s v="1st Bank HOA Checking"/>
    <s v="Undeposited Funds"/>
    <n v="-100"/>
    <x v="1"/>
    <n v="1"/>
    <x v="3"/>
    <m/>
  </r>
  <r>
    <s v="Payment"/>
    <d v="2018-06-26T00:00:00"/>
    <d v="2018-06-26T00:00:00"/>
    <n v="2018"/>
    <s v="Cheung, Robin ChiKong"/>
    <s v="1st Bank HOA Checking"/>
    <s v="Undeposited Funds"/>
    <n v="-100"/>
    <x v="1"/>
    <n v="1"/>
    <x v="3"/>
    <m/>
  </r>
  <r>
    <s v="Payment"/>
    <d v="2018-06-26T00:00:00"/>
    <d v="2018-06-26T00:00:00"/>
    <n v="2018"/>
    <s v="Cheung, Robin ChiKong"/>
    <s v="1st Bank HOA Checking"/>
    <s v="Undeposited Funds"/>
    <n v="-100"/>
    <x v="1"/>
    <n v="1"/>
    <x v="3"/>
    <m/>
  </r>
  <r>
    <s v="Payment"/>
    <d v="2018-07-25T00:00:00"/>
    <d v="2018-07-23T00:00:00"/>
    <n v="2018"/>
    <s v="Cheung, Robin ChiKong"/>
    <s v="1st Bank HOA Checking"/>
    <s v="Undeposited Funds"/>
    <n v="-100"/>
    <x v="1"/>
    <n v="1"/>
    <x v="3"/>
    <m/>
  </r>
  <r>
    <s v="Payment"/>
    <d v="2018-07-27T00:00:00"/>
    <d v="2018-07-24T00:00:00"/>
    <n v="2018"/>
    <s v="Cheung, Robin ChiKong"/>
    <s v="1st Bank HOA Checking"/>
    <s v="Undeposited Funds"/>
    <n v="-100"/>
    <x v="1"/>
    <n v="1"/>
    <x v="3"/>
    <m/>
  </r>
  <r>
    <s v="Payment"/>
    <d v="2018-07-27T00:00:00"/>
    <d v="2018-07-24T00:00:00"/>
    <n v="2018"/>
    <s v="Cheung, Robin ChiKong"/>
    <s v="1st Bank HOA Checking"/>
    <s v="Undeposited Funds"/>
    <n v="-100"/>
    <x v="1"/>
    <n v="1"/>
    <x v="3"/>
    <m/>
  </r>
  <r>
    <s v="Payment"/>
    <d v="2018-08-10T00:00:00"/>
    <d v="2018-08-08T00:00:00"/>
    <n v="2018"/>
    <s v="Cheung, Robin ChiKong"/>
    <s v="1st Bank HOA Checking"/>
    <s v="Undeposited Funds"/>
    <n v="-100"/>
    <x v="1"/>
    <n v="1"/>
    <x v="3"/>
    <m/>
  </r>
  <r>
    <s v="Payment"/>
    <d v="2018-09-11T00:00:00"/>
    <d v="2018-09-09T00:00:00"/>
    <n v="2018"/>
    <s v="Cheung, Robin ChiKong"/>
    <s v="1st Bank HOA Checking"/>
    <s v="Undeposited Funds"/>
    <n v="-100"/>
    <x v="1"/>
    <n v="1"/>
    <x v="3"/>
    <m/>
  </r>
  <r>
    <s v="Payment"/>
    <d v="2018-09-14T00:00:00"/>
    <d v="2018-09-12T00:00:00"/>
    <n v="2018"/>
    <s v="Cheung, Robin ChiKong"/>
    <s v="1st Bank HOA Checking"/>
    <s v="Undeposited Funds"/>
    <n v="-400"/>
    <x v="1"/>
    <n v="4"/>
    <x v="3"/>
    <m/>
  </r>
  <r>
    <s v="Payment"/>
    <d v="2018-10-09T00:00:00"/>
    <d v="2018-10-07T00:00:00"/>
    <n v="2018"/>
    <s v="Cheung, Robin ChiKong"/>
    <s v="1st Bank HOA Checking"/>
    <s v="Undeposited Funds"/>
    <n v="-100"/>
    <x v="1"/>
    <n v="1"/>
    <x v="3"/>
    <m/>
  </r>
  <r>
    <s v="Payment"/>
    <d v="2018-12-19T00:00:00"/>
    <d v="2018-12-19T00:00:00"/>
    <n v="2018"/>
    <s v="Cheung, Robin ChiKong"/>
    <s v="1st Bank HOA Checking"/>
    <s v="Undeposited Funds"/>
    <n v="-100"/>
    <x v="1"/>
    <n v="1"/>
    <x v="3"/>
    <m/>
  </r>
  <r>
    <s v="Payment"/>
    <d v="2018-12-19T00:00:00"/>
    <d v="2018-12-19T00:00:00"/>
    <n v="2018"/>
    <s v="Cheung, Robin ChiKong"/>
    <s v="1st Bank HOA Checking"/>
    <s v="Undeposited Funds"/>
    <n v="-100"/>
    <x v="1"/>
    <n v="1"/>
    <x v="3"/>
    <m/>
  </r>
  <r>
    <s v="Payment"/>
    <d v="2019-04-01T00:00:00"/>
    <d v="2019-03-28T00:00:00"/>
    <n v="2019"/>
    <s v="Cheung, Robin ChiKong"/>
    <s v="1st Bank HOA Checking"/>
    <s v="Undeposited Funds"/>
    <n v="-300"/>
    <x v="1"/>
    <n v="3"/>
    <x v="3"/>
    <m/>
  </r>
  <r>
    <s v="Payment"/>
    <d v="2019-04-01T00:00:00"/>
    <d v="2019-03-28T00:00:00"/>
    <n v="2019"/>
    <s v="Cheung, Robin ChiKong"/>
    <s v="1st Bank HOA Checking"/>
    <s v="Undeposited Funds"/>
    <n v="-300"/>
    <x v="1"/>
    <n v="3"/>
    <x v="3"/>
    <m/>
  </r>
  <r>
    <s v="Payment"/>
    <d v="2020-01-02T00:00:00"/>
    <d v="2020-01-02T00:00:00"/>
    <n v="2019"/>
    <s v="Cheung, Robin ChiKong"/>
    <s v="1st Bank HOA Checking"/>
    <s v="Undeposited Funds"/>
    <n v="-300"/>
    <x v="1"/>
    <n v="3"/>
    <x v="3"/>
    <m/>
  </r>
  <r>
    <s v="Payment"/>
    <d v="2020-01-02T00:00:00"/>
    <d v="2020-01-02T00:00:00"/>
    <n v="2019"/>
    <s v="Cheung, Robin ChiKong"/>
    <s v="1st Bank HOA Checking"/>
    <s v="Undeposited Funds"/>
    <n v="-300"/>
    <x v="1"/>
    <n v="3"/>
    <x v="3"/>
    <m/>
  </r>
  <r>
    <s v="Payment"/>
    <d v="2010-01-06T00:00:00"/>
    <d v="2010-01-06T00:00:00"/>
    <n v="2010"/>
    <s v="Morello, Robert and Shirley Chin"/>
    <s v="1st Bank HOA Checking"/>
    <s v="Undeposited Funds"/>
    <n v="-160"/>
    <x v="1"/>
    <s v="Dec 2009"/>
    <x v="4"/>
    <s v="Purchase Date: 12/11/2009"/>
  </r>
  <r>
    <s v="Payment"/>
    <d v="2010-01-06T00:00:00"/>
    <d v="2010-01-06T00:00:00"/>
    <n v="2010"/>
    <s v="Morello, Robert and Shirley Chin"/>
    <s v="1st Bank HOA Reserve Account"/>
    <s v="Undeposited Funds"/>
    <n v="-450"/>
    <x v="2"/>
    <m/>
    <x v="4"/>
    <s v="In QB as Reserve Funds; Changed fm &quot;Dues&quot; to &quot;Working Capital Contribution&quot;"/>
  </r>
  <r>
    <s v="Payment"/>
    <d v="2010-02-02T00:00:00"/>
    <d v="2010-02-02T00:00:00"/>
    <n v="2010"/>
    <s v="Morello, Robert and Shirley Chin"/>
    <s v="1st Bank HOA Checking"/>
    <s v="Undeposited Funds"/>
    <n v="37.5"/>
    <x v="0"/>
    <s v="2010 (complete)"/>
    <x v="4"/>
    <m/>
  </r>
  <r>
    <s v="Payment"/>
    <d v="2010-02-02T00:00:00"/>
    <d v="2010-02-02T00:00:00"/>
    <n v="2010"/>
    <s v="Morello, Robert and Shirley Chin"/>
    <s v="1st Bank HOA Checking"/>
    <s v="Undeposited Funds"/>
    <n v="-1500"/>
    <x v="1"/>
    <s v="2010 (complete)"/>
    <x v="4"/>
    <m/>
  </r>
  <r>
    <s v="Payment"/>
    <d v="2010-02-02T00:00:00"/>
    <d v="2010-02-02T00:00:00"/>
    <n v="2010"/>
    <s v="Morello, Robert and Shirley Chin"/>
    <s v="1st Bank HOA Checking"/>
    <s v="Undeposited Funds"/>
    <n v="5"/>
    <x v="3"/>
    <m/>
    <x v="4"/>
    <s v="??"/>
  </r>
  <r>
    <s v="Payment"/>
    <d v="2011-02-02T00:00:00"/>
    <d v="2011-02-02T00:00:00"/>
    <n v="2011"/>
    <s v="Morello, Robert and Shirley Chin"/>
    <s v="1st Bank HOA Checking"/>
    <s v="Undeposited Funds"/>
    <n v="37.5"/>
    <x v="0"/>
    <s v="2011 (complete)"/>
    <x v="4"/>
    <m/>
  </r>
  <r>
    <s v="Payment"/>
    <d v="2011-02-02T00:00:00"/>
    <d v="2011-02-02T00:00:00"/>
    <n v="2011"/>
    <s v="Morello, Robert and Shirley Chin"/>
    <s v="1st Bank HOA Checking"/>
    <s v="Undeposited Funds"/>
    <n v="-1500"/>
    <x v="1"/>
    <s v="2011 (complete)"/>
    <x v="4"/>
    <m/>
  </r>
  <r>
    <s v="Payment"/>
    <d v="2011-02-02T00:00:00"/>
    <d v="2011-02-02T00:00:00"/>
    <n v="2011"/>
    <s v="Morello, Robert and Shirley Chin"/>
    <s v="1st Bank HOA Checking"/>
    <s v="Undeposited Funds"/>
    <n v="25"/>
    <x v="3"/>
    <m/>
    <x v="4"/>
    <m/>
  </r>
  <r>
    <s v="Payment"/>
    <d v="2011-04-18T00:00:00"/>
    <d v="2011-04-14T00:00:00"/>
    <n v="2011"/>
    <s v="Morello, Robert and Shirley Chin"/>
    <s v="1st Bank HOA Checking"/>
    <s v="Undeposited Funds"/>
    <n v="-25"/>
    <x v="3"/>
    <m/>
    <x v="4"/>
    <s v="?? reimburse wire fee"/>
  </r>
  <r>
    <s v="Payment"/>
    <d v="2012-01-31T00:00:00"/>
    <d v="2012-01-31T00:00:00"/>
    <n v="2012"/>
    <s v="Morello, Robert and Shirley Chin"/>
    <s v="1st Bank HOA Checking"/>
    <s v="Undeposited Funds"/>
    <n v="-1500"/>
    <x v="1"/>
    <s v="2012 (complete)"/>
    <x v="4"/>
    <m/>
  </r>
  <r>
    <s v="Payment"/>
    <d v="2013-02-13T00:00:00"/>
    <d v="2013-02-13T00:00:00"/>
    <n v="2013"/>
    <s v="Morello, Robert and Shirley Chin"/>
    <s v="1st Bank HOA Checking"/>
    <s v="Undeposited Funds"/>
    <n v="60"/>
    <x v="0"/>
    <s v="2013 (complete)"/>
    <x v="4"/>
    <s v="$1,165 (total) = $1,250 (2013 dues left) + $25 wire fee credit + $60 discount"/>
  </r>
  <r>
    <s v="Payment"/>
    <d v="2013-02-13T00:00:00"/>
    <d v="2013-02-13T00:00:00"/>
    <n v="2013"/>
    <s v="Morello, Robert and Shirley Chin"/>
    <s v="1st Bank HOA Checking"/>
    <s v="Undeposited Funds"/>
    <n v="-1250"/>
    <x v="1"/>
    <s v="2013 (complete)"/>
    <x v="4"/>
    <s v="$1,165 (total) = $1,250 (2013 dues left) + $25 wire fee credit"/>
  </r>
  <r>
    <s v="Payment"/>
    <d v="2013-02-13T00:00:00"/>
    <d v="2013-02-13T00:00:00"/>
    <n v="2013"/>
    <s v="Morello, Robert and Shirley Chin"/>
    <s v="1st Bank HOA Checking"/>
    <s v="Undeposited Funds"/>
    <n v="-250"/>
    <x v="1"/>
    <s v="2013 (complete)"/>
    <x v="4"/>
    <s v="Separate deposit but same day as $1,165. "/>
  </r>
  <r>
    <s v="Payment"/>
    <d v="2013-02-13T00:00:00"/>
    <d v="2013-02-13T00:00:00"/>
    <n v="2013"/>
    <s v="Morello, Robert and Shirley Chin"/>
    <s v="1st Bank HOA Checking"/>
    <s v="Undeposited Funds"/>
    <n v="25"/>
    <x v="3"/>
    <s v="2013 (complete)"/>
    <x v="4"/>
    <s v="$1,165 (total) = $1,250 (2013 dues left) + $25 wire fee credit"/>
  </r>
  <r>
    <s v="Payment"/>
    <d v="2014-05-07T00:00:00"/>
    <d v="2014-05-21T00:00:00"/>
    <n v="2014"/>
    <s v="Morello, Robert and Shirley Chin"/>
    <s v="1st Bank HOA Checking"/>
    <s v="Undeposited Funds"/>
    <n v="100"/>
    <x v="0"/>
    <s v="2014 (complete)"/>
    <x v="4"/>
    <m/>
  </r>
  <r>
    <s v="Payment"/>
    <d v="2014-05-07T00:00:00"/>
    <d v="2014-05-21T00:00:00"/>
    <n v="2014"/>
    <s v="Morello, Robert and Shirley Chin"/>
    <s v="1st Bank HOA Checking"/>
    <s v="Undeposited Funds"/>
    <n v="-1500"/>
    <x v="1"/>
    <s v="2014 (complete)"/>
    <x v="4"/>
    <m/>
  </r>
  <r>
    <s v="Payment"/>
    <d v="2014-05-07T00:00:00"/>
    <d v="2014-05-21T00:00:00"/>
    <n v="2014"/>
    <s v="Morello, Robert and Shirley Chin"/>
    <s v="1st Bank HOA Checking"/>
    <s v="Undeposited Funds"/>
    <n v="25"/>
    <x v="3"/>
    <m/>
    <x v="4"/>
    <s v="??"/>
  </r>
  <r>
    <s v="Payment"/>
    <d v="2015-04-20T00:00:00"/>
    <d v="2015-04-23T00:00:00"/>
    <n v="2015"/>
    <s v="Morello, Robert and Shirley Chin"/>
    <s v="1st Bank HOA Checking"/>
    <s v="Undeposited Funds"/>
    <n v="-1475"/>
    <x v="1"/>
    <m/>
    <x v="4"/>
    <s v="overpaid, carried a credit of $75 to next year  (KB)"/>
  </r>
  <r>
    <s v="Payment"/>
    <d v="2016-04-28T00:00:00"/>
    <d v="2016-04-25T00:00:00"/>
    <n v="2016"/>
    <s v="Morello, Robert and Shirley Chin"/>
    <s v="1st Bank HOA Checking"/>
    <s v="Undeposited Funds"/>
    <n v="-775"/>
    <x v="1"/>
    <s v="April - Dec 2016"/>
    <x v="4"/>
    <m/>
  </r>
  <r>
    <s v="Payment"/>
    <d v="2017-04-12T00:00:00"/>
    <d v="2017-04-21T00:00:00"/>
    <n v="2017"/>
    <s v="Morello, Robert and Shirley Chin"/>
    <s v="1st Bank HOA Checking"/>
    <s v="Undeposited Funds"/>
    <n v="-1125"/>
    <x v="1"/>
    <m/>
    <x v="4"/>
    <s v="full year dues plus wire fee"/>
  </r>
  <r>
    <s v="Payment"/>
    <d v="2018-02-13T00:00:00"/>
    <d v="2018-02-15T00:00:00"/>
    <n v="2018"/>
    <s v="Morello, Robert and Shirley Chin"/>
    <s v="1st Bank HOA Checking"/>
    <s v="Undeposited Funds"/>
    <n v="100"/>
    <x v="0"/>
    <s v="2018 (complete)"/>
    <x v="4"/>
    <s v="Total payment $1075"/>
  </r>
  <r>
    <s v="Payment"/>
    <d v="2018-02-13T00:00:00"/>
    <d v="2018-02-15T00:00:00"/>
    <n v="2018"/>
    <s v="Morello, Robert and Shirley Chin"/>
    <s v="1st Bank HOA Checking"/>
    <s v="Undeposited Funds"/>
    <n v="-1200"/>
    <x v="1"/>
    <s v="2018 (complete)"/>
    <x v="4"/>
    <s v="Total payment $1075"/>
  </r>
  <r>
    <s v="Payment"/>
    <d v="2018-02-13T00:00:00"/>
    <d v="2018-02-15T00:00:00"/>
    <n v="2018"/>
    <s v="Morello, Robert and Shirley Chin"/>
    <s v="1st Bank HOA Checking"/>
    <s v="Undeposited Funds"/>
    <n v="25"/>
    <x v="3"/>
    <m/>
    <x v="4"/>
    <s v="??  Total payment $1075"/>
  </r>
  <r>
    <s v="Payment"/>
    <d v="2019-02-19T00:00:00"/>
    <d v="2019-02-17T00:00:00"/>
    <n v="2019"/>
    <s v="Morello, Robert and Shirley Chin"/>
    <s v="1st Bank HOA Checking"/>
    <s v="Undeposited Funds"/>
    <n v="-1200"/>
    <x v="1"/>
    <s v="2019 (complete)"/>
    <x v="4"/>
    <s v="Total payment $1,235.05"/>
  </r>
  <r>
    <s v="Payment"/>
    <d v="2019-02-19T00:00:00"/>
    <d v="2019-02-17T00:00:00"/>
    <n v="2019"/>
    <s v="Morello, Robert and Shirley Chin"/>
    <s v="1st Bank HOA Checking"/>
    <s v="Undeposited Funds"/>
    <n v="-35.049999999999997"/>
    <x v="4"/>
    <m/>
    <x v="4"/>
    <s v="credit card fees for 2019 annual dues"/>
  </r>
  <r>
    <s v="Payment"/>
    <d v="2009-11-03T00:00:00"/>
    <d v="2009-10-30T00:00:00"/>
    <n v="2009"/>
    <s v="Sarghos, Richard and Paulette"/>
    <s v="FNBC Checking 9018"/>
    <s v="Undeposited Funds"/>
    <n v="-160"/>
    <x v="1"/>
    <s v="Nov 2009"/>
    <x v="5"/>
    <s v="Purchase Date: 10/30/2009"/>
  </r>
  <r>
    <s v="Payment"/>
    <d v="2009-11-10T00:00:00"/>
    <d v="2009-10-30T00:00:00"/>
    <n v="2009"/>
    <s v="Sarghos, Richard and Paulette"/>
    <s v="1st Bank HOA Reserve Account"/>
    <s v="Undeposited Funds"/>
    <n v="-450"/>
    <x v="2"/>
    <s v="$900 deposit 11/10/2009"/>
    <x v="5"/>
    <s v="Changed fm &quot;Dues&quot; to &quot;Working Capital Contribution&quot;; in QB as Reserve Funds"/>
  </r>
  <r>
    <s v="Payment"/>
    <d v="2010-01-28T00:00:00"/>
    <d v="2010-01-28T00:00:00"/>
    <n v="2010"/>
    <s v="Sarghos, Richard and Paulette"/>
    <s v="1st Bank HOA Checking"/>
    <s v="Undeposited Funds"/>
    <n v="37.5"/>
    <x v="0"/>
    <s v="2010 (complete)"/>
    <x v="5"/>
    <s v="full year discount -$37.50 + one payment from the previous year"/>
  </r>
  <r>
    <s v="Payment"/>
    <d v="2010-01-28T00:00:00"/>
    <d v="2010-01-28T00:00:00"/>
    <n v="2010"/>
    <s v="Sarghos, Richard and Paulette"/>
    <s v="1st Bank HOA Checking"/>
    <s v="Undeposited Funds"/>
    <n v="-1500"/>
    <x v="1"/>
    <s v="2010 (complete)"/>
    <x v="5"/>
    <s v="$1,622.50 (total) = $1,500 (2010 dues) - $37.50 (discount) + $160 (2009 payment)"/>
  </r>
  <r>
    <s v="Payment"/>
    <d v="2010-01-28T00:00:00"/>
    <d v="2010-01-28T00:00:00"/>
    <n v="2010"/>
    <s v="Sarghos, Richard and Paulette"/>
    <s v="1st Bank HOA Checking"/>
    <s v="Undeposited Funds"/>
    <n v="-160"/>
    <x v="1"/>
    <s v="Dec 2009"/>
    <x v="5"/>
    <s v="pmt from 2009; full year discount -$37.50 + one payment from the previous year"/>
  </r>
  <r>
    <s v="Payment"/>
    <d v="2011-02-08T00:00:00"/>
    <d v="2011-02-08T00:00:00"/>
    <n v="2011"/>
    <s v="Sarghos, Richard and Paulette"/>
    <s v="1st Bank HOA Checking"/>
    <s v="Undeposited Funds"/>
    <n v="37.5"/>
    <x v="0"/>
    <s v="2011 (complete)"/>
    <x v="5"/>
    <m/>
  </r>
  <r>
    <s v="Payment"/>
    <d v="2011-02-08T00:00:00"/>
    <d v="2011-02-08T00:00:00"/>
    <n v="2011"/>
    <s v="Sarghos, Richard and Paulette"/>
    <s v="1st Bank HOA Checking"/>
    <s v="Undeposited Funds"/>
    <n v="-1500"/>
    <x v="1"/>
    <s v="2011 (complete)"/>
    <x v="5"/>
    <m/>
  </r>
  <r>
    <s v="Payment"/>
    <d v="2012-02-06T00:00:00"/>
    <d v="2012-02-05T00:00:00"/>
    <n v="2012"/>
    <s v="Sarghos, Richard and Paulette"/>
    <s v="1st Bank HOA Checking"/>
    <s v="Undeposited Funds"/>
    <n v="37.5"/>
    <x v="0"/>
    <s v="2012 (complete)"/>
    <x v="5"/>
    <m/>
  </r>
  <r>
    <s v="Payment"/>
    <d v="2012-02-06T00:00:00"/>
    <d v="2012-02-05T00:00:00"/>
    <n v="2012"/>
    <s v="Sarghos, Richard and Paulette"/>
    <s v="1st Bank HOA Checking"/>
    <s v="Undeposited Funds"/>
    <n v="-1500"/>
    <x v="1"/>
    <s v="2012 (complete)"/>
    <x v="5"/>
    <m/>
  </r>
  <r>
    <s v="Payment"/>
    <d v="2013-03-18T00:00:00"/>
    <d v="2013-03-16T00:00:00"/>
    <n v="2013"/>
    <s v="Sarghos, Richard and Paulette"/>
    <s v="1st Bank HOA Checking"/>
    <s v="Undeposited Funds"/>
    <n v="60"/>
    <x v="0"/>
    <s v="2013 (complete)"/>
    <x v="5"/>
    <m/>
  </r>
  <r>
    <s v="Payment"/>
    <d v="2013-03-18T00:00:00"/>
    <d v="2013-03-16T00:00:00"/>
    <n v="2013"/>
    <s v="Sarghos, Richard and Paulette"/>
    <s v="1st Bank HOA Checking"/>
    <s v="Undeposited Funds"/>
    <n v="-1500"/>
    <x v="1"/>
    <s v="2013 (complete)"/>
    <x v="5"/>
    <m/>
  </r>
  <r>
    <s v="Payment"/>
    <d v="2014-05-06T00:00:00"/>
    <d v="2014-05-04T00:00:00"/>
    <n v="2014"/>
    <s v="Sarghos, Richard and Paulette"/>
    <s v="1st Bank HOA Checking"/>
    <s v="Undeposited Funds"/>
    <n v="100"/>
    <x v="0"/>
    <s v="2014 (complete)"/>
    <x v="5"/>
    <m/>
  </r>
  <r>
    <s v="Payment"/>
    <d v="2014-05-06T00:00:00"/>
    <d v="2014-05-04T00:00:00"/>
    <n v="2014"/>
    <s v="Sarghos, Richard and Paulette"/>
    <s v="1st Bank HOA Checking"/>
    <s v="Undeposited Funds"/>
    <n v="-1500"/>
    <x v="1"/>
    <s v="2014 (complete)"/>
    <x v="5"/>
    <m/>
  </r>
  <r>
    <s v="Payment"/>
    <d v="2015-04-08T00:00:00"/>
    <d v="2015-04-07T00:00:00"/>
    <n v="2015"/>
    <s v="Sarghos, Richard and Paulette"/>
    <s v="1st Bank HOA Checking"/>
    <s v="Undeposited Funds"/>
    <n v="100"/>
    <x v="0"/>
    <s v="2015 (complete)"/>
    <x v="5"/>
    <m/>
  </r>
  <r>
    <s v="Payment"/>
    <d v="2015-04-08T00:00:00"/>
    <d v="2015-04-07T00:00:00"/>
    <n v="2015"/>
    <s v="Sarghos, Richard and Paulette"/>
    <s v="1st Bank HOA Checking"/>
    <s v="Undeposited Funds"/>
    <n v="-1500"/>
    <x v="1"/>
    <s v="2015 (complete)"/>
    <x v="5"/>
    <m/>
  </r>
  <r>
    <s v="Payment"/>
    <d v="2016-02-22T00:00:00"/>
    <d v="2016-02-21T00:00:00"/>
    <n v="2016"/>
    <s v="Sarghos, Richard and Paulette"/>
    <s v="1st Bank HOA Checking"/>
    <s v="Undeposited Funds"/>
    <n v="100"/>
    <x v="0"/>
    <s v="2016 (complete)"/>
    <x v="5"/>
    <m/>
  </r>
  <r>
    <s v="Payment"/>
    <d v="2016-02-22T00:00:00"/>
    <d v="2016-02-21T00:00:00"/>
    <n v="2016"/>
    <s v="Sarghos, Richard and Paulette"/>
    <s v="1st Bank HOA Checking"/>
    <s v="Undeposited Funds"/>
    <n v="-1200"/>
    <x v="1"/>
    <s v="2016 (complete)"/>
    <x v="5"/>
    <m/>
  </r>
  <r>
    <s v="Payment"/>
    <d v="2017-05-10T00:00:00"/>
    <d v="2017-05-07T00:00:00"/>
    <n v="2017"/>
    <s v="Sarghos, Richard and Paulette"/>
    <s v="1st Bank HOA Checking"/>
    <s v="Undeposited Funds"/>
    <n v="100"/>
    <x v="0"/>
    <s v="2017 (complete)"/>
    <x v="5"/>
    <m/>
  </r>
  <r>
    <s v="Payment"/>
    <d v="2017-05-10T00:00:00"/>
    <d v="2017-05-07T00:00:00"/>
    <n v="2017"/>
    <s v="Sarghos, Richard and Paulette"/>
    <s v="1st Bank HOA Checking"/>
    <s v="Undeposited Funds"/>
    <n v="-1200"/>
    <x v="1"/>
    <s v="2017 (complete)"/>
    <x v="5"/>
    <m/>
  </r>
  <r>
    <s v="Payment"/>
    <d v="2018-02-22T00:00:00"/>
    <d v="2018-02-22T00:00:00"/>
    <n v="2018"/>
    <s v="Sarghos, Richard and Paulette"/>
    <s v="1st Bank HOA Checking"/>
    <s v="Undeposited Funds"/>
    <n v="100"/>
    <x v="0"/>
    <s v="2018 (complete)"/>
    <x v="5"/>
    <m/>
  </r>
  <r>
    <s v="Payment"/>
    <d v="2018-02-22T00:00:00"/>
    <d v="2018-02-22T00:00:00"/>
    <n v="2018"/>
    <s v="Sarghos, Richard and Paulette"/>
    <s v="1st Bank HOA Checking"/>
    <s v="Undeposited Funds"/>
    <n v="-1200"/>
    <x v="1"/>
    <s v="2018 (complete)"/>
    <x v="5"/>
    <m/>
  </r>
  <r>
    <s v="Payment"/>
    <d v="2019-02-26T00:00:00"/>
    <d v="2019-02-26T00:00:00"/>
    <n v="2019"/>
    <s v="Sarghos, Richard and Paulette"/>
    <s v="1st Bank HOA Checking"/>
    <s v="Undeposited Funds"/>
    <n v="-300"/>
    <x v="1"/>
    <n v="3"/>
    <x v="5"/>
    <m/>
  </r>
  <r>
    <s v="Payment"/>
    <d v="2019-03-27T00:00:00"/>
    <d v="2019-03-25T00:00:00"/>
    <n v="2019"/>
    <s v="Sarghos, Richard and Paulette"/>
    <s v="1st Bank HOA Checking"/>
    <s v="Undeposited Funds"/>
    <n v="-300"/>
    <x v="1"/>
    <n v="3"/>
    <x v="5"/>
    <m/>
  </r>
  <r>
    <s v="Payment"/>
    <d v="2019-07-03T00:00:00"/>
    <d v="2019-07-01T00:00:00"/>
    <n v="2019"/>
    <s v="Sarghos, Richard and Paulette"/>
    <s v="1st Bank HOA Checking"/>
    <s v="Undeposited Funds"/>
    <n v="-300"/>
    <x v="1"/>
    <n v="3"/>
    <x v="5"/>
    <m/>
  </r>
  <r>
    <s v="Payment"/>
    <d v="2019-09-23T00:00:00"/>
    <d v="2019-09-19T00:00:00"/>
    <n v="2019"/>
    <s v="Sarghos, Richard and Paulette"/>
    <s v="1st Bank HOA Checking"/>
    <s v="Undeposited Funds"/>
    <n v="-300"/>
    <x v="1"/>
    <n v="3"/>
    <x v="5"/>
    <m/>
  </r>
  <r>
    <s v="Payment"/>
    <d v="2010-01-12T00:00:00"/>
    <d v="2010-01-11T00:00:00"/>
    <n v="2010"/>
    <s v="De la Vega, Philip A. and Judy A."/>
    <s v="1st Bank HOA Checking"/>
    <s v="Undeposited Funds"/>
    <n v="-125"/>
    <x v="1"/>
    <n v="1"/>
    <x v="6"/>
    <s v="Purchase Date: 12/24/2009"/>
  </r>
  <r>
    <s v="Payment"/>
    <d v="2010-01-12T00:00:00"/>
    <d v="2010-01-11T00:00:00"/>
    <n v="2010"/>
    <s v="De la Vega, Philip A. and Judy A."/>
    <s v="1st Bank HOA Reserve Account"/>
    <s v="Undeposited Funds"/>
    <n v="-450"/>
    <x v="2"/>
    <m/>
    <x v="6"/>
    <s v="Changed fm &quot;Dues&quot; to &quot;Working Capital Contribution&quot;; in QB as Reserve Funds"/>
  </r>
  <r>
    <s v="Payment"/>
    <d v="2010-03-19T00:00:00"/>
    <d v="2010-03-18T00:00:00"/>
    <n v="2010"/>
    <s v="De la Vega, Philip A. and Judy A."/>
    <s v="1st Bank HOA Checking"/>
    <s v="Undeposited Funds"/>
    <n v="-125"/>
    <x v="1"/>
    <n v="1"/>
    <x v="6"/>
    <m/>
  </r>
  <r>
    <s v="Payment"/>
    <d v="2010-03-19T00:00:00"/>
    <d v="2010-03-18T00:00:00"/>
    <n v="2010"/>
    <s v="De la Vega, Philip A. and Judy A."/>
    <s v="1st Bank HOA Checking"/>
    <s v="Undeposited Funds"/>
    <n v="-125"/>
    <x v="1"/>
    <n v="1"/>
    <x v="6"/>
    <m/>
  </r>
  <r>
    <s v="Payment"/>
    <d v="2010-04-16T00:00:00"/>
    <d v="2010-04-15T00:00:00"/>
    <n v="2010"/>
    <s v="De la Vega, Philip A. and Judy A."/>
    <s v="1st Bank HOA Checking"/>
    <s v="Undeposited Funds"/>
    <n v="-125"/>
    <x v="1"/>
    <n v="1"/>
    <x v="6"/>
    <m/>
  </r>
  <r>
    <s v="Payment"/>
    <d v="2010-06-26T00:00:00"/>
    <d v="2010-06-26T00:00:00"/>
    <n v="2010"/>
    <s v="De la Vega, Philip A. and Judy A."/>
    <s v="1st Bank HOA Checking"/>
    <s v="Undeposited Funds"/>
    <n v="-125"/>
    <x v="1"/>
    <n v="1"/>
    <x v="6"/>
    <m/>
  </r>
  <r>
    <s v="Payment"/>
    <d v="2010-06-26T00:00:00"/>
    <d v="2010-06-26T00:00:00"/>
    <n v="2010"/>
    <s v="De la Vega, Philip A. and Judy A."/>
    <s v="1st Bank HOA Checking"/>
    <s v="Undeposited Funds"/>
    <n v="-125"/>
    <x v="1"/>
    <n v="1"/>
    <x v="6"/>
    <m/>
  </r>
  <r>
    <s v="Payment"/>
    <d v="2010-08-06T00:00:00"/>
    <d v="2010-08-05T00:00:00"/>
    <n v="2010"/>
    <s v="De la Vega, Philip A. and Judy A."/>
    <s v="1st Bank HOA Checking"/>
    <s v="Undeposited Funds"/>
    <n v="-125"/>
    <x v="1"/>
    <n v="1"/>
    <x v="6"/>
    <m/>
  </r>
  <r>
    <s v="Payment"/>
    <d v="2010-08-20T00:00:00"/>
    <d v="2010-08-20T00:00:00"/>
    <n v="2010"/>
    <s v="De la Vega, Philip A. and Judy A."/>
    <s v="1st Bank HOA Checking"/>
    <s v="Undeposited Funds"/>
    <n v="-125"/>
    <x v="1"/>
    <n v="1"/>
    <x v="6"/>
    <m/>
  </r>
  <r>
    <s v="Payment"/>
    <d v="2010-10-01T00:00:00"/>
    <d v="2010-09-30T00:00:00"/>
    <n v="2010"/>
    <s v="De la Vega, Philip A. and Judy A."/>
    <s v="1st Bank HOA Checking"/>
    <s v="Undeposited Funds"/>
    <n v="-125"/>
    <x v="1"/>
    <n v="1"/>
    <x v="6"/>
    <m/>
  </r>
  <r>
    <s v="Payment"/>
    <d v="2010-10-25T00:00:00"/>
    <d v="2010-10-23T00:00:00"/>
    <n v="2010"/>
    <s v="De la Vega, Philip A. and Judy A."/>
    <s v="1st Bank HOA Checking"/>
    <s v="Undeposited Funds"/>
    <n v="-125"/>
    <x v="1"/>
    <n v="1"/>
    <x v="6"/>
    <m/>
  </r>
  <r>
    <s v="Payment"/>
    <d v="2010-12-10T00:00:00"/>
    <d v="2010-12-09T00:00:00"/>
    <n v="2010"/>
    <s v="De la Vega, Philip A. and Judy A."/>
    <s v="1st Bank HOA Checking"/>
    <s v="Undeposited Funds"/>
    <n v="-125"/>
    <x v="1"/>
    <n v="1"/>
    <x v="6"/>
    <m/>
  </r>
  <r>
    <s v="Payment"/>
    <d v="2010-12-10T00:00:00"/>
    <d v="2010-12-09T00:00:00"/>
    <n v="2010"/>
    <s v="De la Vega, Philip A. and Judy A."/>
    <s v="1st Bank HOA Checking"/>
    <s v="Undeposited Funds"/>
    <n v="-125"/>
    <x v="1"/>
    <n v="1"/>
    <x v="6"/>
    <m/>
  </r>
  <r>
    <s v="Payment"/>
    <d v="2011-02-08T00:00:00"/>
    <d v="2011-02-08T00:00:00"/>
    <n v="2011"/>
    <s v="De la Vega, Philip A. and Judy A."/>
    <s v="1st Bank HOA Checking"/>
    <s v="Undeposited Funds"/>
    <n v="-125"/>
    <x v="1"/>
    <n v="1"/>
    <x v="6"/>
    <m/>
  </r>
  <r>
    <s v="Payment"/>
    <d v="2011-02-08T00:00:00"/>
    <d v="2011-02-08T00:00:00"/>
    <n v="2011"/>
    <s v="De la Vega, Philip A. and Judy A."/>
    <s v="1st Bank HOA Checking"/>
    <s v="Undeposited Funds"/>
    <n v="-125"/>
    <x v="1"/>
    <n v="1"/>
    <x v="6"/>
    <m/>
  </r>
  <r>
    <s v="Payment"/>
    <d v="2011-03-21T00:00:00"/>
    <d v="2011-03-19T00:00:00"/>
    <n v="2011"/>
    <s v="De la Vega, Philip A. and Judy A."/>
    <s v="1st Bank HOA Checking"/>
    <s v="Undeposited Funds"/>
    <n v="-125"/>
    <x v="1"/>
    <n v="1"/>
    <x v="6"/>
    <m/>
  </r>
  <r>
    <s v="Payment"/>
    <d v="2011-04-18T00:00:00"/>
    <d v="2011-04-14T00:00:00"/>
    <n v="2011"/>
    <s v="De la Vega, Philip A. and Judy A."/>
    <s v="1st Bank HOA Checking"/>
    <s v="Undeposited Funds"/>
    <n v="-125"/>
    <x v="1"/>
    <n v="1"/>
    <x v="6"/>
    <m/>
  </r>
  <r>
    <s v="Payment"/>
    <d v="2011-05-13T00:00:00"/>
    <d v="2011-05-13T00:00:00"/>
    <n v="2011"/>
    <s v="De la Vega, Philip A. and Judy A."/>
    <s v="1st Bank HOA Checking"/>
    <s v="Undeposited Funds"/>
    <n v="-125"/>
    <x v="1"/>
    <n v="1"/>
    <x v="6"/>
    <m/>
  </r>
  <r>
    <s v="Payment"/>
    <d v="2011-06-10T00:00:00"/>
    <d v="2011-06-10T00:00:00"/>
    <n v="2011"/>
    <s v="De la Vega, Philip A. and Judy A."/>
    <s v="1st Bank HOA Checking"/>
    <s v="Undeposited Funds"/>
    <n v="-125"/>
    <x v="1"/>
    <n v="1"/>
    <x v="6"/>
    <m/>
  </r>
  <r>
    <s v="Payment"/>
    <d v="2011-07-18T00:00:00"/>
    <d v="2011-07-16T00:00:00"/>
    <n v="2011"/>
    <s v="De la Vega, Philip A. and Judy A."/>
    <s v="1st Bank HOA Checking"/>
    <s v="Undeposited Funds"/>
    <n v="-125"/>
    <x v="1"/>
    <n v="1"/>
    <x v="6"/>
    <m/>
  </r>
  <r>
    <s v="Payment"/>
    <d v="2011-08-26T00:00:00"/>
    <d v="2011-08-24T00:00:00"/>
    <n v="2011"/>
    <s v="De la Vega, Philip A. and Judy A."/>
    <s v="1st Bank HOA Checking"/>
    <s v="Undeposited Funds"/>
    <n v="-125"/>
    <x v="1"/>
    <n v="1"/>
    <x v="6"/>
    <m/>
  </r>
  <r>
    <s v="Payment"/>
    <d v="2011-10-10T00:00:00"/>
    <d v="2011-10-07T00:00:00"/>
    <n v="2011"/>
    <s v="De la Vega, Philip A. and Judy A."/>
    <s v="1st Bank HOA Checking"/>
    <s v="Undeposited Funds"/>
    <n v="-125"/>
    <x v="1"/>
    <n v="1"/>
    <x v="6"/>
    <m/>
  </r>
  <r>
    <s v="Payment"/>
    <d v="2011-10-27T00:00:00"/>
    <d v="2011-10-27T00:00:00"/>
    <n v="2011"/>
    <s v="De la Vega, Philip A. and Judy A."/>
    <s v="1st Bank HOA Checking"/>
    <s v="Undeposited Funds"/>
    <n v="-125"/>
    <x v="1"/>
    <n v="1"/>
    <x v="6"/>
    <m/>
  </r>
  <r>
    <s v="Payment"/>
    <d v="2011-11-18T00:00:00"/>
    <d v="2011-11-18T00:00:00"/>
    <n v="2011"/>
    <s v="De la Vega, Philip A. and Judy A."/>
    <s v="1st Bank HOA Checking"/>
    <s v="Undeposited Funds"/>
    <n v="-125"/>
    <x v="1"/>
    <n v="1"/>
    <x v="6"/>
    <m/>
  </r>
  <r>
    <s v="Payment"/>
    <d v="2011-12-12T00:00:00"/>
    <d v="2011-12-12T00:00:00"/>
    <n v="2011"/>
    <s v="De la Vega, Philip A. and Judy A."/>
    <s v="1st Bank HOA Checking"/>
    <s v="Undeposited Funds"/>
    <n v="-125"/>
    <x v="1"/>
    <n v="1"/>
    <x v="6"/>
    <m/>
  </r>
  <r>
    <s v="Payment"/>
    <d v="2012-01-20T00:00:00"/>
    <d v="2012-01-20T00:00:00"/>
    <n v="2012"/>
    <s v="De la Vega, Philip A. and Judy A."/>
    <s v="1st Bank HOA Checking"/>
    <s v="Undeposited Funds"/>
    <n v="-125"/>
    <x v="1"/>
    <n v="1"/>
    <x v="6"/>
    <m/>
  </r>
  <r>
    <s v="Payment"/>
    <d v="2012-02-22T00:00:00"/>
    <d v="2012-02-21T00:00:00"/>
    <n v="2012"/>
    <s v="De la Vega, Philip A. and Judy A."/>
    <s v="1st Bank HOA Checking"/>
    <s v="Undeposited Funds"/>
    <n v="-125"/>
    <x v="1"/>
    <n v="1"/>
    <x v="6"/>
    <m/>
  </r>
  <r>
    <s v="Payment"/>
    <d v="2012-03-16T00:00:00"/>
    <d v="2012-03-16T00:00:00"/>
    <n v="2012"/>
    <s v="De la Vega, Philip A. and Judy A."/>
    <s v="1st Bank HOA Checking"/>
    <s v="Undeposited Funds"/>
    <n v="-125"/>
    <x v="1"/>
    <n v="1"/>
    <x v="6"/>
    <m/>
  </r>
  <r>
    <s v="Payment"/>
    <d v="2012-05-03T00:00:00"/>
    <d v="2012-05-03T00:00:00"/>
    <n v="2012"/>
    <s v="De la Vega, Philip A. and Judy A."/>
    <s v="1st Bank HOA Checking"/>
    <s v="Undeposited Funds"/>
    <n v="-125"/>
    <x v="1"/>
    <n v="1"/>
    <x v="6"/>
    <m/>
  </r>
  <r>
    <s v="Payment"/>
    <d v="2012-06-11T00:00:00"/>
    <d v="2012-06-11T00:00:00"/>
    <n v="2012"/>
    <s v="De la Vega, Philip A. and Judy A."/>
    <s v="1st Bank HOA Checking"/>
    <s v="Undeposited Funds"/>
    <n v="-125"/>
    <x v="1"/>
    <n v="1"/>
    <x v="6"/>
    <m/>
  </r>
  <r>
    <s v="Payment"/>
    <d v="2012-07-10T00:00:00"/>
    <d v="2012-07-08T00:00:00"/>
    <n v="2012"/>
    <s v="De la Vega, Philip A. and Judy A."/>
    <s v="1st Bank HOA Checking"/>
    <s v="Undeposited Funds"/>
    <n v="-125"/>
    <x v="1"/>
    <n v="1"/>
    <x v="6"/>
    <m/>
  </r>
  <r>
    <s v="Payment"/>
    <d v="2012-09-07T00:00:00"/>
    <d v="2012-09-07T00:00:00"/>
    <n v="2012"/>
    <s v="De la Vega, Philip A. and Judy A."/>
    <s v="1st Bank HOA Checking"/>
    <s v="Undeposited Funds"/>
    <n v="-125"/>
    <x v="1"/>
    <n v="1"/>
    <x v="6"/>
    <m/>
  </r>
  <r>
    <s v="Payment"/>
    <d v="2012-09-07T00:00:00"/>
    <d v="2012-09-07T00:00:00"/>
    <n v="2012"/>
    <s v="De la Vega, Philip A. and Judy A."/>
    <s v="1st Bank HOA Checking"/>
    <s v="Undeposited Funds"/>
    <n v="-125"/>
    <x v="1"/>
    <n v="1"/>
    <x v="6"/>
    <m/>
  </r>
  <r>
    <s v="Payment"/>
    <d v="2012-10-11T00:00:00"/>
    <d v="2012-10-10T00:00:00"/>
    <n v="2012"/>
    <s v="De la Vega, Philip A. and Judy A."/>
    <s v="1st Bank HOA Checking"/>
    <s v="Undeposited Funds"/>
    <n v="-125"/>
    <x v="1"/>
    <n v="1"/>
    <x v="6"/>
    <m/>
  </r>
  <r>
    <s v="Payment"/>
    <d v="2013-02-11T00:00:00"/>
    <d v="2013-02-08T00:00:00"/>
    <n v="2013"/>
    <s v="De la Vega, Philip A. and Judy A."/>
    <s v="1st Bank HOA Checking"/>
    <s v="Undeposited Funds"/>
    <n v="-125"/>
    <x v="1"/>
    <n v="1"/>
    <x v="6"/>
    <m/>
  </r>
  <r>
    <s v="Payment"/>
    <d v="2013-02-22T00:00:00"/>
    <d v="2013-02-22T00:00:00"/>
    <n v="2013"/>
    <s v="De la Vega, Philip A. and Judy A."/>
    <s v="1st Bank HOA Checking"/>
    <s v="Undeposited Funds"/>
    <n v="-125"/>
    <x v="1"/>
    <n v="1"/>
    <x v="6"/>
    <m/>
  </r>
  <r>
    <s v="Payment"/>
    <d v="2013-03-18T00:00:00"/>
    <d v="2013-03-16T00:00:00"/>
    <n v="2013"/>
    <s v="De la Vega, Philip A. and Judy A."/>
    <s v="1st Bank HOA Checking"/>
    <s v="Undeposited Funds"/>
    <n v="-125"/>
    <x v="1"/>
    <n v="1"/>
    <x v="6"/>
    <m/>
  </r>
  <r>
    <s v="Payment"/>
    <d v="2013-05-09T00:00:00"/>
    <d v="2013-05-08T00:00:00"/>
    <n v="2013"/>
    <s v="De la Vega, Philip A. and Judy A."/>
    <s v="1st Bank HOA Checking"/>
    <s v="Undeposited Funds"/>
    <n v="-125"/>
    <x v="1"/>
    <n v="1"/>
    <x v="6"/>
    <m/>
  </r>
  <r>
    <s v="Payment"/>
    <d v="2013-05-21T00:00:00"/>
    <d v="2013-05-21T00:00:00"/>
    <n v="2013"/>
    <s v="De la Vega, Philip A. and Judy A."/>
    <s v="1st Bank HOA Checking"/>
    <s v="Undeposited Funds"/>
    <n v="-125"/>
    <x v="1"/>
    <n v="1"/>
    <x v="6"/>
    <m/>
  </r>
  <r>
    <s v="Payment"/>
    <d v="2013-06-20T00:00:00"/>
    <d v="2013-06-20T00:00:00"/>
    <n v="2013"/>
    <s v="De la Vega, Philip A. and Judy A."/>
    <s v="1st Bank HOA Checking"/>
    <s v="Undeposited Funds"/>
    <n v="-125"/>
    <x v="1"/>
    <n v="1"/>
    <x v="6"/>
    <m/>
  </r>
  <r>
    <s v="Payment"/>
    <d v="2013-07-22T00:00:00"/>
    <d v="2013-07-22T00:00:00"/>
    <n v="2013"/>
    <s v="De la Vega, Philip A. and Judy A."/>
    <s v="1st Bank HOA Checking"/>
    <s v="Undeposited Funds"/>
    <n v="-125"/>
    <x v="1"/>
    <n v="1"/>
    <x v="6"/>
    <m/>
  </r>
  <r>
    <s v="Payment"/>
    <d v="2013-08-19T00:00:00"/>
    <d v="2013-08-19T00:00:00"/>
    <n v="2013"/>
    <s v="De la Vega, Philip A. and Judy A."/>
    <s v="1st Bank HOA Checking"/>
    <s v="Undeposited Funds"/>
    <n v="-125"/>
    <x v="1"/>
    <n v="1"/>
    <x v="6"/>
    <m/>
  </r>
  <r>
    <s v="Payment"/>
    <d v="2013-10-04T00:00:00"/>
    <d v="2013-10-03T00:00:00"/>
    <n v="2013"/>
    <s v="De la Vega, Philip A. and Judy A."/>
    <s v="1st Bank HOA Checking"/>
    <s v="Undeposited Funds"/>
    <n v="-350"/>
    <x v="1"/>
    <s v="Jun-Aug 2013"/>
    <x v="6"/>
    <s v="Dues June, July, Aug  (KB)"/>
  </r>
  <r>
    <s v="Payment"/>
    <d v="2013-10-04T00:00:00"/>
    <d v="2013-10-03T00:00:00"/>
    <n v="2013"/>
    <s v="De la Vega, Philip A. and Judy A."/>
    <s v="1st Bank HOA Checking"/>
    <s v="Undeposited Funds"/>
    <n v="-125"/>
    <x v="1"/>
    <n v="1"/>
    <x v="6"/>
    <m/>
  </r>
  <r>
    <s v="Payment"/>
    <d v="2013-11-04T00:00:00"/>
    <d v="2013-11-01T00:00:00"/>
    <n v="2013"/>
    <s v="De la Vega, Philip A. and Judy A."/>
    <s v="1st Bank HOA Checking"/>
    <s v="Undeposited Funds"/>
    <n v="-125"/>
    <x v="1"/>
    <n v="1"/>
    <x v="6"/>
    <m/>
  </r>
  <r>
    <s v="Payment"/>
    <d v="2013-12-09T00:00:00"/>
    <d v="2013-12-06T00:00:00"/>
    <n v="2013"/>
    <s v="De la Vega, Philip A. and Judy A."/>
    <s v="1st Bank HOA Checking"/>
    <s v="Undeposited Funds"/>
    <n v="-125"/>
    <x v="1"/>
    <n v="1"/>
    <x v="6"/>
    <m/>
  </r>
  <r>
    <s v="Payment"/>
    <d v="2014-01-02T00:00:00"/>
    <d v="2014-01-02T00:00:00"/>
    <n v="2014"/>
    <s v="De la Vega, Philip A. and Judy A."/>
    <s v="1st Bank HOA Checking"/>
    <s v="Undeposited Funds"/>
    <n v="-125"/>
    <x v="1"/>
    <n v="1"/>
    <x v="6"/>
    <m/>
  </r>
  <r>
    <s v="Payment"/>
    <d v="2014-01-21T00:00:00"/>
    <d v="2014-01-08T00:00:00"/>
    <n v="2014"/>
    <s v="De la Vega, Philip A. and Judy A."/>
    <s v="1st Bank HOA Checking"/>
    <s v="Undeposited Funds"/>
    <n v="-125"/>
    <x v="1"/>
    <n v="1"/>
    <x v="6"/>
    <m/>
  </r>
  <r>
    <s v="Payment"/>
    <d v="2014-03-11T00:00:00"/>
    <d v="2014-03-11T00:00:00"/>
    <n v="2014"/>
    <s v="De la Vega, Philip A. and Judy A."/>
    <s v="1st Bank HOA Checking"/>
    <s v="Undeposited Funds"/>
    <n v="-125"/>
    <x v="1"/>
    <n v="1"/>
    <x v="6"/>
    <m/>
  </r>
  <r>
    <s v="Payment"/>
    <d v="2014-04-21T00:00:00"/>
    <d v="2014-04-18T00:00:00"/>
    <n v="2014"/>
    <s v="De la Vega, Philip A. and Judy A."/>
    <s v="1st Bank HOA Checking"/>
    <s v="Undeposited Funds"/>
    <n v="-125"/>
    <x v="1"/>
    <n v="1"/>
    <x v="6"/>
    <m/>
  </r>
  <r>
    <s v="Payment"/>
    <d v="2014-05-21T00:00:00"/>
    <d v="2014-05-06T00:00:00"/>
    <n v="2014"/>
    <s v="De la Vega, Philip A. and Judy A."/>
    <s v="1st Bank HOA Checking"/>
    <s v="Undeposited Funds"/>
    <n v="-125"/>
    <x v="1"/>
    <n v="1"/>
    <x v="6"/>
    <m/>
  </r>
  <r>
    <s v="Payment"/>
    <d v="2014-07-28T00:00:00"/>
    <d v="2014-07-15T00:00:00"/>
    <n v="2014"/>
    <s v="De la Vega, Philip A. and Judy A."/>
    <s v="1st Bank HOA Checking"/>
    <s v="Undeposited Funds"/>
    <n v="-125"/>
    <x v="1"/>
    <n v="1"/>
    <x v="6"/>
    <m/>
  </r>
  <r>
    <s v="Payment"/>
    <d v="2014-08-29T00:00:00"/>
    <d v="2014-08-12T00:00:00"/>
    <n v="2014"/>
    <s v="De la Vega, Philip A. and Judy A."/>
    <s v="1st Bank HOA Checking"/>
    <s v="Undeposited Funds"/>
    <n v="-125"/>
    <x v="1"/>
    <n v="1"/>
    <x v="6"/>
    <m/>
  </r>
  <r>
    <s v="Payment"/>
    <d v="2014-10-23T00:00:00"/>
    <d v="2014-10-17T00:00:00"/>
    <n v="2014"/>
    <s v="De la Vega, Philip A. and Judy A."/>
    <s v="1st Bank HOA Checking"/>
    <s v="Undeposited Funds"/>
    <n v="-125"/>
    <x v="1"/>
    <n v="1"/>
    <x v="6"/>
    <m/>
  </r>
  <r>
    <s v="Payment"/>
    <d v="2014-11-25T00:00:00"/>
    <d v="2014-11-21T00:00:00"/>
    <n v="2014"/>
    <s v="De la Vega, Philip A. and Judy A."/>
    <s v="1st Bank HOA Checking"/>
    <s v="Undeposited Funds"/>
    <n v="-125"/>
    <x v="1"/>
    <n v="1"/>
    <x v="6"/>
    <m/>
  </r>
  <r>
    <s v="Payment"/>
    <d v="2014-12-18T00:00:00"/>
    <d v="2014-12-18T00:00:00"/>
    <n v="2014"/>
    <s v="De la Vega, Philip A. and Judy A."/>
    <s v="1st Bank HOA Checking"/>
    <s v="Undeposited Funds"/>
    <n v="-125"/>
    <x v="1"/>
    <n v="1"/>
    <x v="6"/>
    <m/>
  </r>
  <r>
    <s v="Payment"/>
    <d v="2015-02-19T00:00:00"/>
    <d v="2015-02-19T00:00:00"/>
    <n v="2015"/>
    <s v="De la Vega, Philip A. and Judy A."/>
    <s v="1st Bank HOA Checking"/>
    <s v="Undeposited Funds"/>
    <n v="-125"/>
    <x v="1"/>
    <n v="1"/>
    <x v="6"/>
    <m/>
  </r>
  <r>
    <s v="Payment"/>
    <d v="2015-03-26T00:00:00"/>
    <d v="2015-03-26T00:00:00"/>
    <n v="2015"/>
    <s v="De la Vega, Philip A. and Judy A."/>
    <s v="1st Bank HOA Checking"/>
    <s v="Undeposited Funds"/>
    <n v="-125"/>
    <x v="1"/>
    <n v="1"/>
    <x v="6"/>
    <m/>
  </r>
  <r>
    <s v="Payment"/>
    <d v="2015-04-23T00:00:00"/>
    <d v="2015-04-23T00:00:00"/>
    <n v="2015"/>
    <s v="De la Vega, Philip A. and Judy A."/>
    <s v="1st Bank HOA Checking"/>
    <s v="Undeposited Funds"/>
    <n v="-400"/>
    <x v="1"/>
    <m/>
    <x v="6"/>
    <s v="Dues Dec 2014, Jan, Feb, Mar 2015 "/>
  </r>
  <r>
    <s v="Payment"/>
    <d v="2015-04-23T00:00:00"/>
    <d v="2015-04-23T00:00:00"/>
    <n v="2015"/>
    <s v="De la Vega, Philip A. and Judy A."/>
    <s v="1st Bank HOA Checking"/>
    <s v="Undeposited Funds"/>
    <n v="-125"/>
    <x v="1"/>
    <n v="1"/>
    <x v="6"/>
    <m/>
  </r>
  <r>
    <s v="Payment"/>
    <d v="2015-05-26T00:00:00"/>
    <d v="2015-05-26T00:00:00"/>
    <n v="2015"/>
    <s v="De la Vega, Philip A. and Judy A."/>
    <s v="1st Bank HOA Checking"/>
    <s v="Undeposited Funds"/>
    <n v="-125"/>
    <x v="1"/>
    <n v="1"/>
    <x v="6"/>
    <s v="No adjustment made for change in 2015 dues amount from $125 to $100 but it looks like adjustments were made in 2016, 2017, 2018"/>
  </r>
  <r>
    <s v="Payment"/>
    <d v="2015-06-25T00:00:00"/>
    <d v="2015-06-25T00:00:00"/>
    <n v="2015"/>
    <s v="De la Vega, Philip A. and Judy A."/>
    <s v="1st Bank HOA Checking"/>
    <s v="Undeposited Funds"/>
    <n v="-125"/>
    <x v="1"/>
    <n v="1"/>
    <x v="6"/>
    <m/>
  </r>
  <r>
    <s v="Payment"/>
    <d v="2015-07-20T00:00:00"/>
    <d v="2015-07-19T00:00:00"/>
    <n v="2015"/>
    <s v="De la Vega, Philip A. and Judy A."/>
    <s v="1st Bank HOA Checking"/>
    <s v="Undeposited Funds"/>
    <n v="-125"/>
    <x v="1"/>
    <n v="1"/>
    <x v="6"/>
    <m/>
  </r>
  <r>
    <s v="Payment"/>
    <d v="2015-08-26T00:00:00"/>
    <d v="2015-08-25T00:00:00"/>
    <n v="2015"/>
    <s v="De la Vega, Philip A. and Judy A."/>
    <s v="1st Bank HOA Checking"/>
    <s v="Undeposited Funds"/>
    <n v="-125"/>
    <x v="1"/>
    <n v="1"/>
    <x v="6"/>
    <m/>
  </r>
  <r>
    <s v="Payment"/>
    <d v="2015-09-23T00:00:00"/>
    <d v="2015-09-23T00:00:00"/>
    <n v="2015"/>
    <s v="De la Vega, Philip A. and Judy A."/>
    <s v="1st Bank HOA Checking"/>
    <s v="Undeposited Funds"/>
    <n v="-125"/>
    <x v="1"/>
    <n v="1"/>
    <x v="6"/>
    <m/>
  </r>
  <r>
    <s v="Payment"/>
    <d v="2015-10-21T00:00:00"/>
    <d v="2015-10-16T00:00:00"/>
    <n v="2015"/>
    <s v="De la Vega, Philip A. and Judy A."/>
    <s v="1st Bank HOA Checking"/>
    <s v="Undeposited Funds"/>
    <n v="-125"/>
    <x v="1"/>
    <n v="1"/>
    <x v="6"/>
    <m/>
  </r>
  <r>
    <s v="Payment"/>
    <d v="2015-11-25T00:00:00"/>
    <d v="2015-11-23T00:00:00"/>
    <n v="2015"/>
    <s v="De la Vega, Philip A. and Judy A."/>
    <s v="1st Bank HOA Checking"/>
    <s v="Undeposited Funds"/>
    <n v="-125"/>
    <x v="1"/>
    <n v="1"/>
    <x v="6"/>
    <m/>
  </r>
  <r>
    <s v="Payment"/>
    <d v="2015-12-21T00:00:00"/>
    <d v="2015-12-21T00:00:00"/>
    <n v="2015"/>
    <s v="De la Vega, Philip A. and Judy A."/>
    <s v="1st Bank HOA Checking"/>
    <s v="Undeposited Funds"/>
    <n v="-125"/>
    <x v="1"/>
    <n v="1"/>
    <x v="6"/>
    <m/>
  </r>
  <r>
    <s v="Payment"/>
    <d v="2016-02-04T00:00:00"/>
    <d v="2016-01-29T00:00:00"/>
    <n v="2016"/>
    <s v="De la Vega, Philip A. and Judy A."/>
    <s v="1st Bank HOA Checking"/>
    <s v="Undeposited Funds"/>
    <n v="-125"/>
    <x v="1"/>
    <s v="2015 dues?"/>
    <x v="6"/>
    <s v="March 2016 + $25 left over from Jan/Feb 2016 invoice"/>
  </r>
  <r>
    <s v="Payment"/>
    <d v="2016-02-22T00:00:00"/>
    <d v="2016-02-21T00:00:00"/>
    <n v="2016"/>
    <s v="De la Vega, Philip A. and Judy A."/>
    <s v="1st Bank HOA Checking"/>
    <s v="Undeposited Funds"/>
    <n v="-125"/>
    <x v="1"/>
    <s v="2015 dues?"/>
    <x v="6"/>
    <s v="April 2016 + $25 for May 2016"/>
  </r>
  <r>
    <s v="Payment"/>
    <d v="2016-03-21T00:00:00"/>
    <d v="2016-03-21T00:00:00"/>
    <n v="2016"/>
    <s v="De la Vega, Philip A. and Judy A."/>
    <s v="1st Bank HOA Checking"/>
    <s v="Undeposited Funds"/>
    <n v="-125"/>
    <x v="1"/>
    <s v="2015 dues?"/>
    <x v="6"/>
    <s v="Remaining $75 from May + $50 for June 2016"/>
  </r>
  <r>
    <s v="Payment"/>
    <d v="2016-06-20T00:00:00"/>
    <d v="2016-06-16T00:00:00"/>
    <n v="2016"/>
    <s v="De la Vega, Philip A. and Judy A."/>
    <s v="1st Bank HOA Checking"/>
    <s v="Undeposited Funds"/>
    <n v="-100"/>
    <x v="1"/>
    <n v="1"/>
    <x v="6"/>
    <m/>
  </r>
  <r>
    <s v="Payment"/>
    <d v="2016-07-26T00:00:00"/>
    <d v="2016-07-26T00:00:00"/>
    <n v="2016"/>
    <s v="De la Vega, Philip A. and Judy A."/>
    <s v="1st Bank HOA Checking"/>
    <s v="Undeposited Funds"/>
    <n v="-100"/>
    <x v="1"/>
    <n v="1"/>
    <x v="6"/>
    <m/>
  </r>
  <r>
    <s v="Payment"/>
    <d v="2016-11-02T00:00:00"/>
    <d v="2016-10-25T00:00:00"/>
    <n v="2016"/>
    <s v="De la Vega, Philip A. and Judy A."/>
    <s v="1st Bank HOA Checking"/>
    <s v="Undeposited Funds"/>
    <n v="-100"/>
    <x v="1"/>
    <n v="1"/>
    <x v="6"/>
    <m/>
  </r>
  <r>
    <s v="Payment"/>
    <d v="2016-11-22T00:00:00"/>
    <d v="2016-11-22T00:00:00"/>
    <n v="2016"/>
    <s v="De la Vega, Philip A. and Judy A."/>
    <s v="1st Bank HOA Checking"/>
    <s v="Undeposited Funds"/>
    <n v="-100"/>
    <x v="1"/>
    <n v="1"/>
    <x v="6"/>
    <m/>
  </r>
  <r>
    <s v="Payment"/>
    <d v="2017-01-11T00:00:00"/>
    <d v="2016-12-31T00:00:00"/>
    <n v="2016"/>
    <s v="De la Vega, Philip A. and Judy A."/>
    <s v="1st Bank HOA Checking"/>
    <s v="Undeposited Funds"/>
    <n v="-100"/>
    <x v="1"/>
    <n v="1"/>
    <x v="6"/>
    <m/>
  </r>
  <r>
    <s v="Payment"/>
    <d v="2017-01-25T00:00:00"/>
    <d v="2017-01-25T00:00:00"/>
    <n v="2017"/>
    <s v="De la Vega, Philip A. and Judy A."/>
    <s v="1st Bank HOA Checking"/>
    <s v="Undeposited Funds"/>
    <n v="-100"/>
    <x v="1"/>
    <n v="1"/>
    <x v="6"/>
    <m/>
  </r>
  <r>
    <s v="Payment"/>
    <d v="2017-02-27T00:00:00"/>
    <d v="2017-02-27T00:00:00"/>
    <n v="2017"/>
    <s v="De la Vega, Philip A. and Judy A."/>
    <s v="1st Bank HOA Checking"/>
    <s v="Undeposited Funds"/>
    <n v="-100"/>
    <x v="1"/>
    <n v="1"/>
    <x v="6"/>
    <m/>
  </r>
  <r>
    <s v="Payment"/>
    <d v="2017-03-21T00:00:00"/>
    <d v="2017-03-18T00:00:00"/>
    <n v="2017"/>
    <s v="De la Vega, Philip A. and Judy A."/>
    <s v="1st Bank HOA Checking"/>
    <s v="Undeposited Funds"/>
    <n v="-100"/>
    <x v="1"/>
    <n v="1"/>
    <x v="6"/>
    <m/>
  </r>
  <r>
    <s v="Payment"/>
    <d v="2017-04-21T00:00:00"/>
    <d v="2017-04-10T00:00:00"/>
    <n v="2017"/>
    <s v="De la Vega, Philip A. and Judy A."/>
    <s v="1st Bank HOA Checking"/>
    <s v="Undeposited Funds"/>
    <n v="-100"/>
    <x v="1"/>
    <n v="1"/>
    <x v="6"/>
    <m/>
  </r>
  <r>
    <s v="Payment"/>
    <d v="2017-05-25T00:00:00"/>
    <d v="2017-05-10T00:00:00"/>
    <n v="2017"/>
    <s v="De la Vega, Philip A. and Judy A."/>
    <s v="1st Bank HOA Checking"/>
    <s v="Undeposited Funds"/>
    <n v="-100"/>
    <x v="1"/>
    <n v="1"/>
    <x v="6"/>
    <m/>
  </r>
  <r>
    <s v="Payment"/>
    <d v="2017-06-23T00:00:00"/>
    <d v="2017-06-21T00:00:00"/>
    <n v="2017"/>
    <s v="De la Vega, Philip A. and Judy A."/>
    <s v="1st Bank HOA Checking"/>
    <s v="Undeposited Funds"/>
    <n v="-100"/>
    <x v="1"/>
    <n v="1"/>
    <x v="6"/>
    <m/>
  </r>
  <r>
    <s v="Payment"/>
    <d v="2017-07-26T00:00:00"/>
    <d v="2017-07-22T00:00:00"/>
    <n v="2017"/>
    <s v="De la Vega, Philip A. and Judy A."/>
    <s v="1st Bank HOA Checking"/>
    <s v="Undeposited Funds"/>
    <n v="-100"/>
    <x v="1"/>
    <n v="1"/>
    <x v="6"/>
    <m/>
  </r>
  <r>
    <s v="Payment"/>
    <d v="2017-08-24T00:00:00"/>
    <d v="2017-08-24T00:00:00"/>
    <n v="2017"/>
    <s v="De la Vega, Philip A. and Judy A."/>
    <s v="1st Bank HOA Checking"/>
    <s v="Undeposited Funds"/>
    <n v="-100"/>
    <x v="1"/>
    <n v="1"/>
    <x v="6"/>
    <m/>
  </r>
  <r>
    <s v="Payment"/>
    <d v="2017-09-25T00:00:00"/>
    <d v="2017-09-21T00:00:00"/>
    <n v="2017"/>
    <s v="De la Vega, Philip A. and Judy A."/>
    <s v="1st Bank HOA Checking"/>
    <s v="Undeposited Funds"/>
    <n v="-100"/>
    <x v="1"/>
    <n v="1"/>
    <x v="6"/>
    <m/>
  </r>
  <r>
    <s v="Payment"/>
    <d v="2017-10-23T00:00:00"/>
    <d v="2017-10-23T00:00:00"/>
    <n v="2017"/>
    <s v="De la Vega, Philip A. and Judy A."/>
    <s v="1st Bank HOA Checking"/>
    <s v="Undeposited Funds"/>
    <n v="-50"/>
    <x v="1"/>
    <m/>
    <x v="6"/>
    <s v="previously overpaid dues so only owed $50"/>
  </r>
  <r>
    <s v="Payment"/>
    <d v="2017-10-23T00:00:00"/>
    <d v="2017-10-23T00:00:00"/>
    <n v="2017"/>
    <s v="De la Vega, Philip A. and Judy A."/>
    <s v="1st Bank HOA Checking"/>
    <s v="Undeposited Funds"/>
    <n v="-50"/>
    <x v="1"/>
    <m/>
    <x v="6"/>
    <s v="previously overpaid dues so only owed $50"/>
  </r>
  <r>
    <s v="Payment"/>
    <d v="2017-11-21T00:00:00"/>
    <d v="2017-11-21T00:00:00"/>
    <n v="2017"/>
    <s v="De la Vega, Philip A. and Judy A."/>
    <s v="1st Bank HOA Checking"/>
    <s v="Undeposited Funds"/>
    <n v="-50"/>
    <x v="1"/>
    <m/>
    <x v="6"/>
    <s v="previously overpaid dues so only owed $50"/>
  </r>
  <r>
    <s v="Payment"/>
    <d v="2017-11-21T00:00:00"/>
    <d v="2017-11-21T00:00:00"/>
    <n v="2017"/>
    <s v="De la Vega, Philip A. and Judy A."/>
    <s v="1st Bank HOA Checking"/>
    <s v="Undeposited Funds"/>
    <n v="-50"/>
    <x v="1"/>
    <m/>
    <x v="6"/>
    <s v="previously overpaid dues so only owed $50"/>
  </r>
  <r>
    <s v="Payment"/>
    <d v="2017-12-27T00:00:00"/>
    <d v="2017-12-27T00:00:00"/>
    <n v="2017"/>
    <s v="De la Vega, Philip A. and Judy A."/>
    <s v="1st Bank HOA Checking"/>
    <s v="Undeposited Funds"/>
    <n v="-50"/>
    <x v="1"/>
    <m/>
    <x v="6"/>
    <s v="previously overpaid dues so only owed $50"/>
  </r>
  <r>
    <s v="Payment"/>
    <d v="2017-12-27T00:00:00"/>
    <d v="2017-12-27T00:00:00"/>
    <n v="2017"/>
    <s v="De la Vega, Philip A. and Judy A."/>
    <s v="1st Bank HOA Checking"/>
    <s v="Undeposited Funds"/>
    <n v="-50"/>
    <x v="1"/>
    <m/>
    <x v="6"/>
    <s v="previously overpaid dues so only owed $50"/>
  </r>
  <r>
    <s v="Payment"/>
    <d v="2018-01-24T00:00:00"/>
    <d v="2018-01-24T00:00:00"/>
    <n v="2018"/>
    <s v="De la Vega, Philip A. and Judy A."/>
    <s v="1st Bank HOA Checking"/>
    <s v="Undeposited Funds"/>
    <n v="-50"/>
    <x v="1"/>
    <m/>
    <x v="6"/>
    <s v="previously overpaid dues so only owed $50"/>
  </r>
  <r>
    <s v="Payment"/>
    <d v="2018-01-24T00:00:00"/>
    <d v="2018-01-24T00:00:00"/>
    <n v="2018"/>
    <s v="De la Vega, Philip A. and Judy A."/>
    <s v="1st Bank HOA Checking"/>
    <s v="Undeposited Funds"/>
    <n v="-50"/>
    <x v="1"/>
    <m/>
    <x v="6"/>
    <s v="previously overpaid dues so only owed $50"/>
  </r>
  <r>
    <s v="Payment"/>
    <d v="2018-02-22T00:00:00"/>
    <d v="2018-02-22T00:00:00"/>
    <n v="2018"/>
    <s v="De la Vega, Philip A. and Judy A."/>
    <s v="1st Bank HOA Checking"/>
    <s v="Undeposited Funds"/>
    <n v="-100"/>
    <x v="1"/>
    <m/>
    <x v="6"/>
    <m/>
  </r>
  <r>
    <s v="Payment"/>
    <d v="2018-04-12T00:00:00"/>
    <d v="2018-04-12T00:00:00"/>
    <n v="2018"/>
    <s v="De la Vega, Philip A. and Judy A."/>
    <s v="1st Bank HOA Checking"/>
    <s v="Undeposited Funds"/>
    <n v="-100"/>
    <x v="1"/>
    <m/>
    <x v="6"/>
    <m/>
  </r>
  <r>
    <s v="Payment"/>
    <d v="2018-04-19T00:00:00"/>
    <d v="2018-04-19T00:00:00"/>
    <n v="2018"/>
    <s v="De la Vega, Philip A. and Judy A."/>
    <s v="1st Bank HOA Checking"/>
    <s v="Undeposited Funds"/>
    <n v="-100"/>
    <x v="1"/>
    <m/>
    <x v="6"/>
    <m/>
  </r>
  <r>
    <s v="Payment"/>
    <d v="2018-05-10T00:00:00"/>
    <d v="2018-05-08T00:00:00"/>
    <n v="2018"/>
    <s v="Anderson, Eric &amp; Katherine"/>
    <s v="1st Bank HOA Checking"/>
    <s v="Undeposited Funds"/>
    <n v="-100"/>
    <x v="1"/>
    <s v="May 2018"/>
    <x v="6"/>
    <s v="First full month May 2018 (confirmed)"/>
  </r>
  <r>
    <s v="Payment"/>
    <d v="2018-06-22T00:00:00"/>
    <d v="2018-06-22T00:00:00"/>
    <n v="2018"/>
    <s v="Anderson, Eric &amp; Katherine"/>
    <s v="1st Bank HOA Checking"/>
    <s v="Undeposited Funds"/>
    <n v="-100"/>
    <x v="1"/>
    <s v="Jun 2018"/>
    <x v="6"/>
    <m/>
  </r>
  <r>
    <s v="Payment"/>
    <d v="2018-07-17T00:00:00"/>
    <d v="2018-07-17T00:00:00"/>
    <n v="2018"/>
    <s v="Anderson, Eric &amp; Katherine"/>
    <s v="1st Bank HOA Checking"/>
    <s v="Undeposited Funds"/>
    <n v="-100"/>
    <x v="1"/>
    <s v="Jul 2018"/>
    <x v="6"/>
    <m/>
  </r>
  <r>
    <s v="Payment"/>
    <d v="2018-08-07T00:00:00"/>
    <d v="2018-08-05T00:00:00"/>
    <n v="2018"/>
    <s v="Anderson, Eric &amp; Katherine"/>
    <s v="1st Bank HOA Checking"/>
    <s v="Undeposited Funds"/>
    <n v="-100"/>
    <x v="1"/>
    <s v="Aug 2018"/>
    <x v="6"/>
    <m/>
  </r>
  <r>
    <s v="Payment"/>
    <d v="2018-09-11T00:00:00"/>
    <d v="2018-09-08T00:00:00"/>
    <n v="2018"/>
    <s v="Anderson, Eric &amp; Katherine"/>
    <s v="1st Bank HOA Checking"/>
    <s v="Undeposited Funds"/>
    <n v="-100"/>
    <x v="1"/>
    <s v="Sep 2018"/>
    <x v="6"/>
    <m/>
  </r>
  <r>
    <s v="Payment"/>
    <d v="2018-10-09T00:00:00"/>
    <d v="2018-10-06T00:00:00"/>
    <n v="2018"/>
    <s v="Anderson, Eric &amp; Katherine"/>
    <s v="1st Bank HOA Checking"/>
    <s v="Undeposited Funds"/>
    <n v="-100"/>
    <x v="1"/>
    <s v="Oct 2018"/>
    <x v="6"/>
    <m/>
  </r>
  <r>
    <s v="Payment"/>
    <d v="2018-11-08T00:00:00"/>
    <d v="2018-11-06T00:00:00"/>
    <n v="2018"/>
    <s v="Anderson, Eric &amp; Katherine"/>
    <s v="1st Bank HOA Checking"/>
    <s v="Undeposited Funds"/>
    <n v="-100"/>
    <x v="1"/>
    <s v="Nov 2018"/>
    <x v="6"/>
    <m/>
  </r>
  <r>
    <s v="Payment"/>
    <d v="2018-12-10T00:00:00"/>
    <d v="2018-12-07T00:00:00"/>
    <n v="2018"/>
    <s v="Anderson, Eric &amp; Katherine"/>
    <s v="1st Bank HOA Checking"/>
    <s v="Undeposited Funds"/>
    <n v="-100"/>
    <x v="1"/>
    <s v="Dec 2018"/>
    <x v="6"/>
    <m/>
  </r>
  <r>
    <s v="Payment"/>
    <d v="2019-02-19T00:00:00"/>
    <d v="2019-02-14T00:00:00"/>
    <n v="2019"/>
    <s v="Anderson, Eric &amp; Katherine"/>
    <s v="1st Bank HOA Checking"/>
    <s v="Undeposited Funds"/>
    <n v="-300"/>
    <x v="1"/>
    <s v="Q1 2019"/>
    <x v="6"/>
    <m/>
  </r>
  <r>
    <s v="Payment"/>
    <d v="2019-03-28T00:00:00"/>
    <d v="2019-03-26T00:00:00"/>
    <n v="2019"/>
    <s v="Anderson, Eric &amp; Katherine"/>
    <s v="1st Bank HOA Checking"/>
    <s v="Undeposited Funds"/>
    <n v="-300"/>
    <x v="1"/>
    <s v="Q2 2019"/>
    <x v="6"/>
    <m/>
  </r>
  <r>
    <s v="Payment"/>
    <d v="2019-09-26T00:00:00"/>
    <d v="2019-09-24T00:00:00"/>
    <n v="2019"/>
    <s v="Anderson, Eric &amp; Katherine"/>
    <s v="1st Bank HOA Checking"/>
    <s v="Undeposited Funds"/>
    <n v="-300"/>
    <x v="1"/>
    <s v="Q3 2019"/>
    <x v="6"/>
    <m/>
  </r>
  <r>
    <s v="Payment"/>
    <d v="2019-10-15T00:00:00"/>
    <d v="2019-10-11T00:00:00"/>
    <n v="2019"/>
    <s v="Anderson, Eric &amp; Katherine"/>
    <s v="1st Bank HOA Checking"/>
    <s v="Undeposited Funds"/>
    <n v="-300"/>
    <x v="1"/>
    <s v="Q4 2019"/>
    <x v="6"/>
    <m/>
  </r>
  <r>
    <s v="Payment"/>
    <d v="2006-10-16T00:00:00"/>
    <d v="2006-09-18T00:00:00"/>
    <n v="2006"/>
    <s v="Fujii, Deanne"/>
    <s v="FNBC Checking 9018"/>
    <s v="Undeposited Funds"/>
    <n v="-900"/>
    <x v="1"/>
    <s v="Jul-Dec 2006"/>
    <x v="7"/>
    <s v="Dues July - December 2006 "/>
  </r>
  <r>
    <s v="Payment"/>
    <d v="2006-12-01T00:00:00"/>
    <d v="2006-11-30T00:00:00"/>
    <n v="2006"/>
    <s v="Fujii, Deanne"/>
    <s v="FNBC Checking 9018"/>
    <s v="Undeposited Funds"/>
    <n v="-120"/>
    <x v="1"/>
    <m/>
    <x v="7"/>
    <s v="extra $10 / month (January - December 2006)"/>
  </r>
  <r>
    <s v="Payment"/>
    <d v="2007-03-14T00:00:00"/>
    <d v="2007-03-07T00:00:00"/>
    <n v="2007"/>
    <s v="Fujii, Deanne"/>
    <s v="FNBC Checking 9018"/>
    <s v="Undeposited Funds"/>
    <n v="-480"/>
    <x v="1"/>
    <m/>
    <x v="7"/>
    <m/>
  </r>
  <r>
    <s v="Payment"/>
    <d v="2007-05-05T00:00:00"/>
    <d v="2007-05-05T00:00:00"/>
    <n v="2007"/>
    <s v="Fujii, Deanne"/>
    <s v="FNBC Checking 9018"/>
    <s v="Undeposited Funds"/>
    <n v="-480"/>
    <x v="1"/>
    <m/>
    <x v="7"/>
    <m/>
  </r>
  <r>
    <s v="Payment"/>
    <d v="2007-09-08T00:00:00"/>
    <d v="2007-09-07T00:00:00"/>
    <n v="2007"/>
    <s v="Fujii, Deanne"/>
    <s v="FNBC Checking 9018"/>
    <s v="Undeposited Funds"/>
    <n v="-480"/>
    <x v="1"/>
    <m/>
    <x v="7"/>
    <m/>
  </r>
  <r>
    <s v="Payment"/>
    <d v="2007-11-02T00:00:00"/>
    <d v="2007-10-31T00:00:00"/>
    <n v="2007"/>
    <s v="Fujii, Deanne"/>
    <s v="FNBC Checking 9018"/>
    <s v="Undeposited Funds"/>
    <n v="-480"/>
    <x v="1"/>
    <m/>
    <x v="7"/>
    <m/>
  </r>
  <r>
    <s v="Payment"/>
    <d v="2008-02-07T00:00:00"/>
    <d v="2008-02-06T00:00:00"/>
    <n v="2008"/>
    <s v="Fujii, Deanne"/>
    <s v="FNBC Checking 9018"/>
    <s v="Undeposited Funds"/>
    <n v="-480"/>
    <x v="1"/>
    <n v="3"/>
    <x v="7"/>
    <m/>
  </r>
  <r>
    <s v="Payment"/>
    <d v="2008-06-16T00:00:00"/>
    <d v="2008-06-12T00:00:00"/>
    <n v="2008"/>
    <s v="Fujii, Deanne"/>
    <s v="FNBC Checking 9018"/>
    <s v="Undeposited Funds"/>
    <n v="-480"/>
    <x v="1"/>
    <n v="3"/>
    <x v="7"/>
    <m/>
  </r>
  <r>
    <s v="Payment"/>
    <d v="2008-09-05T00:00:00"/>
    <d v="2008-09-04T00:00:00"/>
    <n v="2008"/>
    <s v="Fujii, Deanne"/>
    <s v="FNBC Checking 9018"/>
    <s v="Undeposited Funds"/>
    <n v="-480"/>
    <x v="1"/>
    <n v="3"/>
    <x v="7"/>
    <m/>
  </r>
  <r>
    <s v="Payment"/>
    <d v="2008-12-01T00:00:00"/>
    <d v="2008-11-21T00:00:00"/>
    <n v="2008"/>
    <s v="Fujii, Deanne"/>
    <s v="FNBC Checking 9018"/>
    <s v="Undeposited Funds"/>
    <n v="-480"/>
    <x v="1"/>
    <n v="3"/>
    <x v="7"/>
    <m/>
  </r>
  <r>
    <s v="Payment"/>
    <d v="2009-03-19T00:00:00"/>
    <d v="2009-03-10T00:00:00"/>
    <n v="2009"/>
    <s v="Fujii, Deanne"/>
    <s v="FNBC Checking 9018"/>
    <s v="Undeposited Funds"/>
    <n v="-480"/>
    <x v="1"/>
    <n v="3"/>
    <x v="7"/>
    <m/>
  </r>
  <r>
    <s v="Payment"/>
    <d v="2009-07-02T00:00:00"/>
    <d v="2009-06-29T00:00:00"/>
    <n v="2009"/>
    <s v="Fujii, Deanne"/>
    <s v="FNBC Checking 9018"/>
    <s v="Undeposited Funds"/>
    <n v="-480"/>
    <x v="1"/>
    <n v="3"/>
    <x v="7"/>
    <m/>
  </r>
  <r>
    <s v="Payment"/>
    <d v="2009-10-21T00:00:00"/>
    <d v="2009-10-21T00:00:00"/>
    <n v="2009"/>
    <s v="Fujii, Deanne"/>
    <s v="1st Bank HOA Checking"/>
    <s v="Undeposited Funds"/>
    <n v="-480"/>
    <x v="1"/>
    <n v="3"/>
    <x v="7"/>
    <m/>
  </r>
  <r>
    <s v="Payment"/>
    <d v="2009-11-10T00:00:00"/>
    <d v="2009-11-08T00:00:00"/>
    <n v="2009"/>
    <s v="Fujii, Deanne"/>
    <s v="1st Bank HOA Checking"/>
    <s v="Undeposited Funds"/>
    <n v="-480"/>
    <x v="1"/>
    <n v="3"/>
    <x v="7"/>
    <m/>
  </r>
  <r>
    <s v="Payment"/>
    <d v="2010-01-28T00:00:00"/>
    <d v="2010-01-28T00:00:00"/>
    <n v="2010"/>
    <s v="Fujii, Deanne"/>
    <s v="1st Bank HOA Checking"/>
    <s v="Undeposited Funds"/>
    <n v="37.5"/>
    <x v="0"/>
    <s v="2010 (complete)"/>
    <x v="7"/>
    <m/>
  </r>
  <r>
    <s v="Payment"/>
    <d v="2010-01-28T00:00:00"/>
    <d v="2010-01-28T00:00:00"/>
    <n v="2010"/>
    <s v="Fujii, Deanne"/>
    <s v="1st Bank HOA Checking"/>
    <s v="Undeposited Funds"/>
    <n v="-1500"/>
    <x v="1"/>
    <s v="2010 (complete)"/>
    <x v="7"/>
    <m/>
  </r>
  <r>
    <s v="Payment"/>
    <d v="2011-02-08T00:00:00"/>
    <d v="2011-02-08T00:00:00"/>
    <n v="2011"/>
    <s v="Fujii, Deanne"/>
    <s v="1st Bank HOA Checking"/>
    <s v="Undeposited Funds"/>
    <n v="37.5"/>
    <x v="0"/>
    <s v="2011 (complete)"/>
    <x v="7"/>
    <m/>
  </r>
  <r>
    <s v="Payment"/>
    <d v="2011-02-08T00:00:00"/>
    <d v="2011-02-08T00:00:00"/>
    <n v="2011"/>
    <s v="Fujii, Deanne"/>
    <s v="1st Bank HOA Checking"/>
    <s v="Undeposited Funds"/>
    <n v="-1500"/>
    <x v="1"/>
    <s v="2011 (complete)"/>
    <x v="7"/>
    <m/>
  </r>
  <r>
    <s v="Payment"/>
    <d v="2012-02-06T00:00:00"/>
    <d v="2012-02-05T00:00:00"/>
    <n v="2012"/>
    <s v="Fujii, Deanne"/>
    <s v="1st Bank HOA Checking"/>
    <s v="Undeposited Funds"/>
    <n v="37.5"/>
    <x v="0"/>
    <s v="2012 (complete)"/>
    <x v="7"/>
    <m/>
  </r>
  <r>
    <s v="Payment"/>
    <d v="2012-02-06T00:00:00"/>
    <d v="2012-02-05T00:00:00"/>
    <n v="2012"/>
    <s v="Fujii, Deanne"/>
    <s v="1st Bank HOA Checking"/>
    <s v="Undeposited Funds"/>
    <n v="-1500"/>
    <x v="1"/>
    <s v="2012 (complete)"/>
    <x v="7"/>
    <m/>
  </r>
  <r>
    <s v="Payment"/>
    <d v="2013-02-22T00:00:00"/>
    <d v="2013-02-22T00:00:00"/>
    <n v="2013"/>
    <s v="Fujii, Deanne"/>
    <s v="1st Bank HOA Checking"/>
    <s v="Undeposited Funds"/>
    <n v="60"/>
    <x v="0"/>
    <s v="2013 (complete)"/>
    <x v="7"/>
    <m/>
  </r>
  <r>
    <s v="Payment"/>
    <d v="2013-02-22T00:00:00"/>
    <d v="2013-02-22T00:00:00"/>
    <n v="2013"/>
    <s v="Fujii, Deanne"/>
    <s v="1st Bank HOA Checking"/>
    <s v="Undeposited Funds"/>
    <n v="-1500"/>
    <x v="1"/>
    <s v="2013 (complete)"/>
    <x v="7"/>
    <m/>
  </r>
  <r>
    <s v="Payment"/>
    <d v="2014-06-13T00:00:00"/>
    <d v="2014-06-10T00:00:00"/>
    <n v="2014"/>
    <s v="Fujii, Deanne"/>
    <s v="1st Bank HOA Checking"/>
    <s v="Undeposited Funds"/>
    <n v="-125"/>
    <x v="1"/>
    <n v="1"/>
    <x v="7"/>
    <m/>
  </r>
  <r>
    <s v="Payment"/>
    <d v="2014-08-29T00:00:00"/>
    <d v="2014-08-12T00:00:00"/>
    <n v="2014"/>
    <s v="Fujii, Deanne"/>
    <s v="1st Bank HOA Checking"/>
    <s v="Undeposited Funds"/>
    <n v="-875"/>
    <x v="1"/>
    <n v="1"/>
    <x v="7"/>
    <m/>
  </r>
  <r>
    <s v="Payment"/>
    <d v="2015-04-23T00:00:00"/>
    <d v="2015-04-23T00:00:00"/>
    <n v="2015"/>
    <s v="Fujii, Deanne"/>
    <s v="1st Bank HOA Checking"/>
    <s v="Undeposited Funds"/>
    <n v="-500"/>
    <x v="1"/>
    <n v="4"/>
    <x v="7"/>
    <m/>
  </r>
  <r>
    <s v="Payment"/>
    <d v="2015-11-25T00:00:00"/>
    <d v="2015-11-23T00:00:00"/>
    <n v="2015"/>
    <s v="Fujii, Deanne"/>
    <s v="1st Bank HOA Checking"/>
    <s v="Undeposited Funds"/>
    <n v="-1100"/>
    <x v="1"/>
    <m/>
    <x v="7"/>
    <s v="Dues January - November 2015 "/>
  </r>
  <r>
    <s v="Payment"/>
    <d v="2016-09-20T00:00:00"/>
    <d v="2016-09-20T00:00:00"/>
    <n v="2016"/>
    <s v="Fujii, Deanne"/>
    <s v="1st Bank HOA Checking"/>
    <s v="Undeposited Funds"/>
    <n v="-600"/>
    <x v="1"/>
    <n v="6"/>
    <x v="7"/>
    <m/>
  </r>
  <r>
    <s v="Payment"/>
    <d v="2017-03-21T00:00:00"/>
    <d v="2017-03-18T00:00:00"/>
    <n v="2017"/>
    <s v="Fujii, Deanne"/>
    <s v="1st Bank HOA Checking"/>
    <s v="Undeposited Funds"/>
    <n v="-700"/>
    <x v="1"/>
    <n v="7"/>
    <x v="7"/>
    <m/>
  </r>
  <r>
    <s v="Payment"/>
    <d v="2017-10-11T00:00:00"/>
    <d v="2017-10-09T00:00:00"/>
    <n v="2017"/>
    <s v="Fujii, Deanne"/>
    <s v="1st Bank HOA Checking"/>
    <s v="Undeposited Funds"/>
    <n v="-500"/>
    <x v="1"/>
    <n v="5"/>
    <x v="7"/>
    <m/>
  </r>
  <r>
    <s v="Payment"/>
    <d v="2018-01-24T00:00:00"/>
    <d v="2018-01-24T00:00:00"/>
    <n v="2018"/>
    <s v="Fujii, Deanne"/>
    <s v="1st Bank HOA Checking"/>
    <s v="Undeposited Funds"/>
    <n v="-100"/>
    <x v="1"/>
    <n v="1"/>
    <x v="7"/>
    <m/>
  </r>
  <r>
    <s v="Payment"/>
    <d v="2018-01-24T00:00:00"/>
    <d v="2018-01-24T00:00:00"/>
    <n v="2018"/>
    <s v="Fujii, Deanne"/>
    <s v="1st Bank HOA Checking"/>
    <s v="Undeposited Funds"/>
    <n v="-100"/>
    <x v="1"/>
    <n v="1"/>
    <x v="7"/>
    <m/>
  </r>
  <r>
    <s v="Payment"/>
    <d v="2018-01-24T00:00:00"/>
    <d v="2018-01-24T00:00:00"/>
    <n v="2018"/>
    <s v="Fujii, Deanne"/>
    <s v="1st Bank HOA Checking"/>
    <s v="Undeposited Funds"/>
    <n v="-100"/>
    <x v="1"/>
    <n v="1"/>
    <x v="7"/>
    <m/>
  </r>
  <r>
    <s v="Payment"/>
    <d v="2018-01-24T00:00:00"/>
    <d v="2018-01-24T00:00:00"/>
    <n v="2018"/>
    <s v="Fujii, Deanne"/>
    <s v="1st Bank HOA Checking"/>
    <s v="Undeposited Funds"/>
    <n v="-100"/>
    <x v="1"/>
    <n v="1"/>
    <x v="7"/>
    <m/>
  </r>
  <r>
    <s v="Payment"/>
    <d v="2018-01-24T00:00:00"/>
    <d v="2018-01-24T00:00:00"/>
    <n v="2018"/>
    <s v="Fujii, Deanne"/>
    <s v="1st Bank HOA Checking"/>
    <s v="Undeposited Funds"/>
    <n v="-100"/>
    <x v="1"/>
    <n v="1"/>
    <x v="7"/>
    <m/>
  </r>
  <r>
    <s v="Payment"/>
    <d v="2018-01-24T00:00:00"/>
    <d v="2018-01-24T00:00:00"/>
    <n v="2018"/>
    <s v="Fujii, Deanne"/>
    <s v="1st Bank HOA Checking"/>
    <s v="Undeposited Funds"/>
    <n v="-100"/>
    <x v="1"/>
    <n v="1"/>
    <x v="7"/>
    <m/>
  </r>
  <r>
    <s v="Payment"/>
    <d v="2018-01-24T00:00:00"/>
    <d v="2018-01-24T00:00:00"/>
    <n v="2018"/>
    <s v="Fujii, Deanne"/>
    <s v="1st Bank HOA Checking"/>
    <s v="Undeposited Funds"/>
    <n v="-100"/>
    <x v="1"/>
    <n v="1"/>
    <x v="7"/>
    <m/>
  </r>
  <r>
    <s v="Payment"/>
    <d v="2018-05-07T00:00:00"/>
    <d v="2018-05-07T00:00:00"/>
    <n v="2018"/>
    <s v="Fujii, Deanne"/>
    <s v="1st Bank HOA Checking"/>
    <s v="Undeposited Funds"/>
    <n v="-300"/>
    <x v="1"/>
    <n v="3"/>
    <x v="7"/>
    <m/>
  </r>
  <r>
    <s v="Payment"/>
    <d v="2018-08-20T00:00:00"/>
    <d v="2018-08-14T00:00:00"/>
    <n v="2018"/>
    <s v="Fujii, Deanne"/>
    <s v="1st Bank HOA Checking"/>
    <s v="Undeposited Funds"/>
    <n v="-300"/>
    <x v="1"/>
    <n v="3"/>
    <x v="7"/>
    <m/>
  </r>
  <r>
    <s v="Payment"/>
    <d v="2018-10-11T00:00:00"/>
    <d v="2018-10-11T00:00:00"/>
    <n v="2018"/>
    <s v="Fujii, Deanne"/>
    <s v="1st Bank HOA Checking"/>
    <s v="Undeposited Funds"/>
    <n v="-100"/>
    <x v="1"/>
    <n v="1"/>
    <x v="7"/>
    <m/>
  </r>
  <r>
    <s v="Payment"/>
    <d v="2018-10-11T00:00:00"/>
    <d v="2018-10-11T00:00:00"/>
    <n v="2018"/>
    <s v="Fujii, Deanne"/>
    <s v="1st Bank HOA Checking"/>
    <s v="Undeposited Funds"/>
    <n v="-100"/>
    <x v="1"/>
    <n v="1"/>
    <x v="7"/>
    <m/>
  </r>
  <r>
    <s v="Payment"/>
    <d v="2018-10-11T00:00:00"/>
    <d v="2018-10-11T00:00:00"/>
    <n v="2018"/>
    <s v="Fujii, Deanne"/>
    <s v="1st Bank HOA Checking"/>
    <s v="Undeposited Funds"/>
    <n v="-100"/>
    <x v="1"/>
    <n v="1"/>
    <x v="7"/>
    <m/>
  </r>
  <r>
    <s v="Payment"/>
    <d v="2018-10-11T00:00:00"/>
    <d v="2018-10-11T00:00:00"/>
    <n v="2018"/>
    <s v="Fujii, Deanne"/>
    <s v="1st Bank HOA Checking"/>
    <s v="Undeposited Funds"/>
    <n v="-100"/>
    <x v="1"/>
    <n v="1"/>
    <x v="7"/>
    <m/>
  </r>
  <r>
    <s v="Payment"/>
    <d v="2018-10-11T00:00:00"/>
    <d v="2018-10-11T00:00:00"/>
    <n v="2018"/>
    <s v="Fujii, Deanne"/>
    <s v="1st Bank HOA Checking"/>
    <s v="Undeposited Funds"/>
    <n v="-45"/>
    <x v="5"/>
    <m/>
    <x v="7"/>
    <m/>
  </r>
  <r>
    <m/>
    <d v="2018-11-19T00:00:00"/>
    <d v="2018-11-19T00:00:00"/>
    <n v="2018"/>
    <s v="Gearhart, John and Kristen Fogarty"/>
    <s v="1st Bank HOA Checking"/>
    <s v="Dues Income"/>
    <n v="-100"/>
    <x v="1"/>
    <n v="1"/>
    <x v="7"/>
    <s v="Total $600; Allocated $500 to Misc Income (?)"/>
  </r>
  <r>
    <m/>
    <d v="2018-11-19T00:00:00"/>
    <d v="2018-11-19T00:00:00"/>
    <n v="2018"/>
    <s v="Gearhart, John and Kristen Fogarty"/>
    <s v="1st Bank HOA Checking"/>
    <s v="Dues Income"/>
    <n v="-500"/>
    <x v="6"/>
    <m/>
    <x v="7"/>
    <s v="&quot;Dues Income from closing&quot;; Not sure what this is"/>
  </r>
  <r>
    <s v="Payment"/>
    <d v="2018-12-18T00:00:00"/>
    <d v="2018-12-15T00:00:00"/>
    <n v="2018"/>
    <s v="Gearhart, John and Kristen Fogarty"/>
    <s v="1st Bank HOA Checking"/>
    <s v="Undeposited Funds"/>
    <n v="-100"/>
    <x v="1"/>
    <n v="1"/>
    <x v="7"/>
    <m/>
  </r>
  <r>
    <s v="Payment"/>
    <d v="2019-03-11T00:00:00"/>
    <d v="2019-03-10T00:00:00"/>
    <n v="2019"/>
    <s v="Gearhart, John and Kristen Fogarty"/>
    <s v="1st Bank HOA Checking"/>
    <s v="Undeposited Funds"/>
    <n v="-300"/>
    <x v="1"/>
    <n v="3"/>
    <x v="7"/>
    <m/>
  </r>
  <r>
    <s v="Payment"/>
    <d v="2019-04-08T00:00:00"/>
    <d v="2019-04-07T00:00:00"/>
    <n v="2019"/>
    <s v="Gearhart, John and Kristen Fogarty"/>
    <s v="1st Bank HOA Checking"/>
    <s v="Undeposited Funds"/>
    <n v="-300"/>
    <x v="1"/>
    <n v="3"/>
    <x v="7"/>
    <m/>
  </r>
  <r>
    <s v="Payment"/>
    <d v="2019-07-09T00:00:00"/>
    <d v="2019-07-09T00:00:00"/>
    <n v="2019"/>
    <s v="Gearhart, John and Kristen Fogarty"/>
    <s v="1st Bank HOA Checking"/>
    <s v="Undeposited Funds"/>
    <n v="-300"/>
    <x v="1"/>
    <n v="3"/>
    <x v="7"/>
    <m/>
  </r>
  <r>
    <s v="Payment"/>
    <d v="2019-10-15T00:00:00"/>
    <d v="2019-10-11T00:00:00"/>
    <n v="2019"/>
    <s v="Gearhart, John and Kristen Fogarty"/>
    <s v="1st Bank HOA Checking"/>
    <s v="Undeposited Funds"/>
    <n v="-300"/>
    <x v="1"/>
    <n v="3"/>
    <x v="7"/>
    <m/>
  </r>
  <r>
    <s v="Payment"/>
    <d v="2006-12-01T00:00:00"/>
    <d v="2006-11-30T00:00:00"/>
    <n v="2006"/>
    <s v="Hobson, Wes"/>
    <s v="FNBC Checking 9018"/>
    <s v="Undeposited Funds"/>
    <n v="-850"/>
    <x v="1"/>
    <s v="?"/>
    <x v="8"/>
    <s v="Opening Balance $600?, extra $10 / month (January - September 2006), Oct 2006 $160"/>
  </r>
  <r>
    <s v="Payment"/>
    <d v="2007-03-27T00:00:00"/>
    <d v="2007-03-24T00:00:00"/>
    <n v="2007"/>
    <s v="Hobson, Wes"/>
    <s v="FNBC Checking 9018"/>
    <s v="Undeposited Funds"/>
    <n v="-800"/>
    <x v="1"/>
    <s v="?"/>
    <x v="8"/>
    <m/>
  </r>
  <r>
    <s v="Payment"/>
    <d v="2007-06-15T00:00:00"/>
    <d v="2007-06-13T00:00:00"/>
    <n v="2007"/>
    <s v="Hobson, Wes"/>
    <s v="FNBC Checking 9018"/>
    <s v="Undeposited Funds"/>
    <n v="-480"/>
    <x v="1"/>
    <s v="?"/>
    <x v="8"/>
    <m/>
  </r>
  <r>
    <s v="Payment"/>
    <d v="2007-12-28T00:00:00"/>
    <d v="2007-12-27T00:00:00"/>
    <n v="2007"/>
    <s v="Hobson, Wes"/>
    <s v="FNBC Checking 9018"/>
    <s v="Undeposited Funds"/>
    <n v="-960"/>
    <x v="1"/>
    <s v="?"/>
    <x v="8"/>
    <m/>
  </r>
  <r>
    <s v="Payment"/>
    <d v="2008-03-27T00:00:00"/>
    <d v="2008-03-22T00:00:00"/>
    <n v="2008"/>
    <s v="Hobson, Wes"/>
    <s v="FNBC Checking 9018"/>
    <s v="Undeposited Funds"/>
    <n v="-480"/>
    <x v="1"/>
    <n v="3"/>
    <x v="8"/>
    <m/>
  </r>
  <r>
    <s v="Payment"/>
    <d v="2008-07-03T00:00:00"/>
    <d v="2008-06-30T00:00:00"/>
    <n v="2008"/>
    <s v="Hobson, Wes"/>
    <s v="FNBC Checking 9018"/>
    <s v="Undeposited Funds"/>
    <n v="-480"/>
    <x v="1"/>
    <n v="3"/>
    <x v="8"/>
    <m/>
  </r>
  <r>
    <s v="Payment"/>
    <d v="2008-09-05T00:00:00"/>
    <d v="2008-09-04T00:00:00"/>
    <n v="2008"/>
    <s v="Hobson, Wes"/>
    <s v="FNBC Checking 9018"/>
    <s v="Undeposited Funds"/>
    <n v="-480"/>
    <x v="1"/>
    <n v="3"/>
    <x v="8"/>
    <m/>
  </r>
  <r>
    <s v="Payment"/>
    <d v="2008-10-01T00:00:00"/>
    <d v="2008-09-28T00:00:00"/>
    <n v="2008"/>
    <s v="Wallace, David M. and Giselle F."/>
    <s v="FNBC Checking 9018"/>
    <s v="Undeposited Funds"/>
    <n v="-480"/>
    <x v="1"/>
    <n v="3"/>
    <x v="8"/>
    <m/>
  </r>
  <r>
    <s v="Payment"/>
    <d v="2009-03-19T00:00:00"/>
    <d v="2009-03-19T00:00:00"/>
    <n v="2009"/>
    <s v="Wallace, David M. and Giselle F."/>
    <s v="FNBC Checking 9018"/>
    <s v="Undeposited Funds"/>
    <n v="-480"/>
    <x v="1"/>
    <n v="3"/>
    <x v="8"/>
    <m/>
  </r>
  <r>
    <s v="Payment"/>
    <d v="2009-07-29T00:00:00"/>
    <d v="2009-07-21T00:00:00"/>
    <n v="2009"/>
    <s v="Wallace, David M. and Giselle F."/>
    <s v="FNBC Checking 9018"/>
    <s v="Undeposited Funds"/>
    <n v="-480"/>
    <x v="1"/>
    <n v="3"/>
    <x v="8"/>
    <m/>
  </r>
  <r>
    <s v="Payment"/>
    <d v="2009-09-10T00:00:00"/>
    <d v="2009-09-10T00:00:00"/>
    <n v="2009"/>
    <s v="Wallace, David M. and Giselle F."/>
    <s v="FNBC Checking 9018"/>
    <s v="Undeposited Funds"/>
    <n v="-480"/>
    <x v="1"/>
    <n v="3"/>
    <x v="8"/>
    <m/>
  </r>
  <r>
    <s v="Payment"/>
    <d v="2009-11-10T00:00:00"/>
    <d v="2009-11-08T00:00:00"/>
    <n v="2009"/>
    <s v="Wallace, David M. and Giselle F."/>
    <s v="1st Bank HOA Checking"/>
    <s v="Undeposited Funds"/>
    <n v="-480"/>
    <x v="1"/>
    <n v="3"/>
    <x v="8"/>
    <m/>
  </r>
  <r>
    <s v="Payment"/>
    <d v="2010-01-28T00:00:00"/>
    <d v="2010-01-28T00:00:00"/>
    <n v="2010"/>
    <s v="Wallace, David M. and Giselle F."/>
    <s v="1st Bank HOA Checking"/>
    <s v="Undeposited Funds"/>
    <n v="37.5"/>
    <x v="0"/>
    <s v="2010 (complete)"/>
    <x v="8"/>
    <m/>
  </r>
  <r>
    <s v="Payment"/>
    <d v="2010-01-28T00:00:00"/>
    <d v="2010-01-28T00:00:00"/>
    <n v="2010"/>
    <s v="Wallace, David M. and Giselle F."/>
    <s v="1st Bank HOA Checking"/>
    <s v="Undeposited Funds"/>
    <n v="-1500"/>
    <x v="1"/>
    <s v="2010 (complete)"/>
    <x v="8"/>
    <m/>
  </r>
  <r>
    <s v="Payment"/>
    <d v="2011-02-08T00:00:00"/>
    <d v="2011-02-08T00:00:00"/>
    <n v="2011"/>
    <s v="Wallace, David M. and Giselle F."/>
    <s v="1st Bank HOA Checking"/>
    <s v="Undeposited Funds"/>
    <n v="37.5"/>
    <x v="0"/>
    <s v="2011 (complete)"/>
    <x v="8"/>
    <m/>
  </r>
  <r>
    <s v="Payment"/>
    <d v="2011-02-08T00:00:00"/>
    <d v="2011-02-08T00:00:00"/>
    <n v="2011"/>
    <s v="Wallace, David M. and Giselle F."/>
    <s v="1st Bank HOA Checking"/>
    <s v="Undeposited Funds"/>
    <n v="-1500"/>
    <x v="1"/>
    <s v="2011 (complete)"/>
    <x v="8"/>
    <m/>
  </r>
  <r>
    <s v="Payment"/>
    <d v="2012-02-06T00:00:00"/>
    <d v="2012-02-05T00:00:00"/>
    <n v="2012"/>
    <s v="Wallace, David M. and Giselle F."/>
    <s v="1st Bank HOA Checking"/>
    <s v="Undeposited Funds"/>
    <n v="37.5"/>
    <x v="0"/>
    <s v="2012 (complete)"/>
    <x v="8"/>
    <m/>
  </r>
  <r>
    <s v="Payment"/>
    <d v="2012-02-06T00:00:00"/>
    <d v="2012-02-05T00:00:00"/>
    <n v="2012"/>
    <s v="Wallace, David M. and Giselle F."/>
    <s v="1st Bank HOA Checking"/>
    <s v="Undeposited Funds"/>
    <n v="-1500"/>
    <x v="1"/>
    <s v="2012 (complete)"/>
    <x v="8"/>
    <m/>
  </r>
  <r>
    <m/>
    <d v="2012-09-26T00:00:00"/>
    <d v="2012-09-26T00:00:00"/>
    <n v="2012"/>
    <s v="Wallace, David M. and Giselle F."/>
    <s v="1st Bank HOA Checking"/>
    <s v="Trash/Slash Collection"/>
    <n v="-750"/>
    <x v="7"/>
    <m/>
    <x v="8"/>
    <m/>
  </r>
  <r>
    <s v="Payment"/>
    <d v="2013-02-22T00:00:00"/>
    <d v="2013-02-22T00:00:00"/>
    <n v="2013"/>
    <s v="Wallace, David M. and Giselle F."/>
    <s v="1st Bank HOA Checking"/>
    <s v="Undeposited Funds"/>
    <n v="60"/>
    <x v="0"/>
    <s v="2013 (complete)"/>
    <x v="8"/>
    <m/>
  </r>
  <r>
    <s v="Payment"/>
    <d v="2013-02-22T00:00:00"/>
    <d v="2013-02-22T00:00:00"/>
    <n v="2013"/>
    <s v="Wallace, David M. and Giselle F."/>
    <s v="1st Bank HOA Checking"/>
    <s v="Undeposited Funds"/>
    <n v="-1500"/>
    <x v="1"/>
    <s v="2013 (complete)"/>
    <x v="8"/>
    <m/>
  </r>
  <r>
    <s v="Payment"/>
    <d v="2014-04-21T00:00:00"/>
    <d v="2014-04-21T00:00:00"/>
    <n v="2014"/>
    <s v="Wallace, David M. and Giselle F."/>
    <s v="1st Bank HOA Checking"/>
    <s v="Undeposited Funds"/>
    <n v="100"/>
    <x v="0"/>
    <s v="2014 (complete)"/>
    <x v="8"/>
    <m/>
  </r>
  <r>
    <s v="Payment"/>
    <d v="2014-04-21T00:00:00"/>
    <d v="2014-04-21T00:00:00"/>
    <n v="2014"/>
    <s v="Wallace, David M. and Giselle F."/>
    <s v="1st Bank HOA Checking"/>
    <s v="Undeposited Funds"/>
    <n v="-1500"/>
    <x v="1"/>
    <s v="2014 (complete)"/>
    <x v="8"/>
    <m/>
  </r>
  <r>
    <s v="Payment"/>
    <d v="2015-03-16T00:00:00"/>
    <d v="2015-03-16T00:00:00"/>
    <n v="2015"/>
    <s v="Wallace, David M. and Giselle F."/>
    <s v="1st Bank HOA Checking"/>
    <s v="Undeposited Funds"/>
    <n v="100"/>
    <x v="0"/>
    <s v="2015 (complete)"/>
    <x v="8"/>
    <m/>
  </r>
  <r>
    <s v="Payment"/>
    <d v="2015-03-16T00:00:00"/>
    <d v="2015-03-16T00:00:00"/>
    <n v="2015"/>
    <s v="Wallace, David M. and Giselle F."/>
    <s v="1st Bank HOA Checking"/>
    <s v="Undeposited Funds"/>
    <n v="-1500"/>
    <x v="1"/>
    <s v="2015 (complete)"/>
    <x v="8"/>
    <m/>
  </r>
  <r>
    <s v="Payment"/>
    <d v="2016-02-18T00:00:00"/>
    <d v="2016-02-21T00:00:00"/>
    <n v="2016"/>
    <s v="Wallace, David M. and Giselle F."/>
    <s v="1st Bank HOA Checking"/>
    <s v="Undeposited Funds"/>
    <n v="-800"/>
    <x v="1"/>
    <n v="8"/>
    <x v="8"/>
    <m/>
  </r>
  <r>
    <s v="Payment"/>
    <d v="2017-03-03T00:00:00"/>
    <d v="2017-03-03T00:00:00"/>
    <n v="2017"/>
    <s v="Wallace, David M. and Giselle F."/>
    <s v="1st Bank HOA Checking"/>
    <s v="Undeposited Funds"/>
    <n v="100"/>
    <x v="0"/>
    <s v="2017 (complete)"/>
    <x v="8"/>
    <m/>
  </r>
  <r>
    <s v="Payment"/>
    <d v="2017-03-03T00:00:00"/>
    <d v="2017-03-03T00:00:00"/>
    <n v="2017"/>
    <s v="Wallace, David M. and Giselle F."/>
    <s v="1st Bank HOA Checking"/>
    <s v="Undeposited Funds"/>
    <n v="-1200"/>
    <x v="1"/>
    <s v="2017 (complete)"/>
    <x v="8"/>
    <m/>
  </r>
  <r>
    <s v="Payment"/>
    <d v="2018-02-01T00:00:00"/>
    <d v="2018-01-30T00:00:00"/>
    <n v="2018"/>
    <s v="Wallace, David M. and Giselle F."/>
    <s v="1st Bank HOA Checking"/>
    <s v="Undeposited Funds"/>
    <n v="100"/>
    <x v="0"/>
    <s v="2018 (complete)"/>
    <x v="8"/>
    <m/>
  </r>
  <r>
    <s v="Payment"/>
    <d v="2018-02-01T00:00:00"/>
    <d v="2018-01-30T00:00:00"/>
    <n v="2018"/>
    <s v="Wallace, David M. and Giselle F."/>
    <s v="1st Bank HOA Checking"/>
    <s v="Undeposited Funds"/>
    <n v="-1200"/>
    <x v="1"/>
    <s v="2018 (complete)"/>
    <x v="8"/>
    <m/>
  </r>
  <r>
    <s v="Payment"/>
    <d v="2018-05-18T00:00:00"/>
    <d v="2018-05-16T00:00:00"/>
    <n v="2018"/>
    <s v="Wallace, David M. and Giselle F."/>
    <s v="1st Bank HOA Checking"/>
    <s v="Undeposited Funds"/>
    <n v="-45"/>
    <x v="5"/>
    <m/>
    <x v="8"/>
    <m/>
  </r>
  <r>
    <s v="Payment"/>
    <d v="2019-02-15T00:00:00"/>
    <d v="2019-02-15T00:00:00"/>
    <n v="2019"/>
    <s v="Wallace, David M. and Giselle F."/>
    <s v="1st Bank HOA Checking"/>
    <s v="Undeposited Funds"/>
    <n v="-300"/>
    <x v="1"/>
    <n v="3"/>
    <x v="8"/>
    <m/>
  </r>
  <r>
    <s v="Payment"/>
    <d v="2019-04-04T00:00:00"/>
    <d v="2019-04-04T00:00:00"/>
    <n v="2019"/>
    <s v="Wallace, David M. and Giselle F."/>
    <s v="1st Bank HOA Checking"/>
    <s v="Undeposited Funds"/>
    <n v="-300"/>
    <x v="1"/>
    <n v="3"/>
    <x v="8"/>
    <m/>
  </r>
  <r>
    <s v="Payment"/>
    <d v="2019-07-01T00:00:00"/>
    <d v="2019-07-01T00:00:00"/>
    <n v="2019"/>
    <s v="Wallace, David M. and Giselle F."/>
    <s v="1st Bank HOA Checking"/>
    <s v="Undeposited Funds"/>
    <n v="-300"/>
    <x v="1"/>
    <n v="3"/>
    <x v="8"/>
    <m/>
  </r>
  <r>
    <s v="Payment"/>
    <d v="2019-09-24T00:00:00"/>
    <d v="2019-09-24T00:00:00"/>
    <n v="2019"/>
    <s v="Wallace, David M. and Giselle F."/>
    <s v="1st Bank HOA Checking"/>
    <s v="Undeposited Funds"/>
    <n v="-300"/>
    <x v="1"/>
    <n v="3"/>
    <x v="8"/>
    <m/>
  </r>
  <r>
    <s v="Payment"/>
    <d v="2007-09-21T00:00:00"/>
    <d v="2007-09-20T00:00:00"/>
    <n v="2007"/>
    <s v="Fontaine, Orie Jr."/>
    <s v="FNBC Checking 9018"/>
    <s v="Undeposited Funds"/>
    <n v="-2460"/>
    <x v="8"/>
    <m/>
    <x v="9"/>
    <m/>
  </r>
  <r>
    <s v="Payment"/>
    <d v="2008-03-27T00:00:00"/>
    <d v="2008-03-22T00:00:00"/>
    <n v="2008"/>
    <s v="Fontaine, Orie Jr."/>
    <s v="FNBC Checking 9018"/>
    <s v="Undeposited Funds"/>
    <n v="-480"/>
    <x v="8"/>
    <m/>
    <x v="9"/>
    <m/>
  </r>
  <r>
    <s v="Payment"/>
    <d v="2008-10-22T00:00:00"/>
    <d v="2008-10-18T00:00:00"/>
    <n v="2008"/>
    <s v="Fontaine, Orie Jr."/>
    <s v="FNBC Checking 9018"/>
    <s v="Undeposited Funds"/>
    <n v="-440"/>
    <x v="8"/>
    <m/>
    <x v="9"/>
    <m/>
  </r>
  <r>
    <s v="Payment"/>
    <d v="2008-12-05T00:00:00"/>
    <d v="2008-12-04T00:00:00"/>
    <n v="2008"/>
    <s v="Fontaine, Orie Jr."/>
    <s v="FNBC Checking 9018"/>
    <s v="Undeposited Funds"/>
    <n v="-480"/>
    <x v="8"/>
    <m/>
    <x v="9"/>
    <m/>
  </r>
  <r>
    <s v="Payment"/>
    <d v="2011-06-10T00:00:00"/>
    <d v="2011-06-10T00:00:00"/>
    <n v="2011"/>
    <s v="Fontaine, Orie Jr."/>
    <s v="1st Bank HOA Checking"/>
    <s v="Undeposited Funds"/>
    <n v="-1500"/>
    <x v="8"/>
    <m/>
    <x v="9"/>
    <m/>
  </r>
  <r>
    <s v="Payment"/>
    <d v="2011-07-18T00:00:00"/>
    <d v="2011-07-16T00:00:00"/>
    <n v="2011"/>
    <s v="Fontaine, Orie Jr."/>
    <s v="1st Bank HOA Checking"/>
    <s v="Undeposited Funds"/>
    <n v="-1500"/>
    <x v="8"/>
    <m/>
    <x v="9"/>
    <m/>
  </r>
  <r>
    <s v="Payment"/>
    <d v="2011-08-09T00:00:00"/>
    <d v="2011-07-30T00:00:00"/>
    <n v="2011"/>
    <s v="Fontaine, Orie Jr."/>
    <s v="1st Bank HOA Checking"/>
    <s v="Undeposited Funds"/>
    <n v="-1500"/>
    <x v="8"/>
    <m/>
    <x v="9"/>
    <m/>
  </r>
  <r>
    <s v="Payment"/>
    <d v="2011-09-07T00:00:00"/>
    <d v="2011-09-06T00:00:00"/>
    <n v="2011"/>
    <s v="Fontaine, Orie Jr."/>
    <s v="1st Bank HOA Checking"/>
    <s v="Undeposited Funds"/>
    <n v="-1500"/>
    <x v="8"/>
    <m/>
    <x v="9"/>
    <m/>
  </r>
  <r>
    <s v="Payment"/>
    <d v="2011-10-25T00:00:00"/>
    <d v="2011-10-24T00:00:00"/>
    <n v="2011"/>
    <s v="Fontaine, Orie Jr."/>
    <s v="1st Bank HOA Checking"/>
    <s v="Undeposited Funds"/>
    <n v="-1500"/>
    <x v="8"/>
    <m/>
    <x v="9"/>
    <m/>
  </r>
  <r>
    <s v="Payment"/>
    <d v="2011-11-28T00:00:00"/>
    <d v="2011-11-27T00:00:00"/>
    <n v="2011"/>
    <s v="Fontaine, Orie Jr."/>
    <s v="1st Bank HOA Checking"/>
    <s v="Undeposited Funds"/>
    <n v="-1500"/>
    <x v="8"/>
    <m/>
    <x v="9"/>
    <m/>
  </r>
  <r>
    <s v="Payment"/>
    <d v="2011-12-19T00:00:00"/>
    <d v="2011-12-18T00:00:00"/>
    <n v="2011"/>
    <s v="Fontaine, Orie Jr."/>
    <s v="1st Bank HOA Checking"/>
    <s v="Undeposited Funds"/>
    <n v="-1500"/>
    <x v="8"/>
    <m/>
    <x v="9"/>
    <m/>
  </r>
  <r>
    <s v="Payment"/>
    <d v="2012-01-30T00:00:00"/>
    <d v="2012-01-30T00:00:00"/>
    <n v="2012"/>
    <s v="Fontaine, Orie Jr."/>
    <s v="1st Bank HOA Checking"/>
    <s v="Undeposited Funds"/>
    <n v="-1500"/>
    <x v="8"/>
    <m/>
    <x v="9"/>
    <m/>
  </r>
  <r>
    <s v="Payment"/>
    <d v="2012-06-11T00:00:00"/>
    <d v="2012-06-11T00:00:00"/>
    <n v="2012"/>
    <s v="Fontaine, Orie Jr."/>
    <s v="1st Bank HOA Checking"/>
    <s v="Undeposited Funds"/>
    <n v="-1500"/>
    <x v="8"/>
    <m/>
    <x v="9"/>
    <m/>
  </r>
  <r>
    <s v="Payment"/>
    <d v="2012-09-12T00:00:00"/>
    <d v="2012-09-08T00:00:00"/>
    <n v="2012"/>
    <s v="Fontaine, Orie Jr."/>
    <s v="1st Bank HOA Checking"/>
    <s v="Undeposited Funds"/>
    <n v="-1500"/>
    <x v="8"/>
    <m/>
    <x v="9"/>
    <m/>
  </r>
  <r>
    <s v="Payment"/>
    <d v="2012-12-28T00:00:00"/>
    <d v="2012-12-28T00:00:00"/>
    <n v="2012"/>
    <s v="Fontaine, Orie Jr."/>
    <s v="1st Bank HOA Checking"/>
    <s v="Undeposited Funds"/>
    <n v="-1000"/>
    <x v="8"/>
    <m/>
    <x v="9"/>
    <m/>
  </r>
  <r>
    <s v="Payment"/>
    <d v="2013-01-31T00:00:00"/>
    <d v="2012-12-31T00:00:00"/>
    <n v="2012"/>
    <s v="Fontaine, Orie Jr."/>
    <s v="1st Bank HOA Checking"/>
    <s v="Undeposited Funds"/>
    <n v="-1073.77"/>
    <x v="8"/>
    <m/>
    <x v="9"/>
    <m/>
  </r>
  <r>
    <s v="Payment"/>
    <d v="2013-03-18T00:00:00"/>
    <d v="2013-03-16T00:00:00"/>
    <n v="2013"/>
    <s v="Fontaine, Orie Jr."/>
    <s v="1st Bank HOA Checking"/>
    <s v="Undeposited Funds"/>
    <n v="-375"/>
    <x v="8"/>
    <m/>
    <x v="9"/>
    <m/>
  </r>
  <r>
    <s v="Payment"/>
    <d v="2013-08-19T00:00:00"/>
    <d v="2013-08-19T00:00:00"/>
    <n v="2013"/>
    <s v="Fontaine, Orie Jr."/>
    <s v="1st Bank HOA Checking"/>
    <s v="Undeposited Funds"/>
    <n v="-500"/>
    <x v="8"/>
    <m/>
    <x v="9"/>
    <m/>
  </r>
  <r>
    <s v="Payment"/>
    <d v="2014-01-08T00:00:00"/>
    <d v="2014-01-06T00:00:00"/>
    <n v="2014"/>
    <s v="Fontaine, Orie Jr."/>
    <s v="1st Bank HOA Checking"/>
    <s v="Undeposited Funds"/>
    <n v="-500"/>
    <x v="8"/>
    <n v="4"/>
    <x v="9"/>
    <m/>
  </r>
  <r>
    <s v="Payment"/>
    <d v="2014-07-15T00:00:00"/>
    <d v="2014-07-15T00:00:00"/>
    <n v="2014"/>
    <s v="Fontaine, Orie Jr."/>
    <s v="1st Bank HOA Checking"/>
    <s v="Undeposited Funds"/>
    <n v="-500"/>
    <x v="8"/>
    <n v="4"/>
    <x v="9"/>
    <m/>
  </r>
  <r>
    <s v="Payment"/>
    <d v="2014-07-15T00:00:00"/>
    <d v="2014-07-15T00:00:00"/>
    <n v="2014"/>
    <s v="Fontaine, Orie Jr."/>
    <s v="1st Bank HOA Checking"/>
    <s v="Undeposited Funds"/>
    <n v="-125"/>
    <x v="8"/>
    <n v="1"/>
    <x v="9"/>
    <m/>
  </r>
  <r>
    <s v="Payment"/>
    <d v="2014-07-15T00:00:00"/>
    <d v="2014-07-15T00:00:00"/>
    <n v="2014"/>
    <s v="Fontaine, Orie Jr."/>
    <s v="1st Bank HOA Checking"/>
    <s v="Undeposited Funds"/>
    <n v="-125"/>
    <x v="8"/>
    <n v="1"/>
    <x v="9"/>
    <m/>
  </r>
  <r>
    <s v="Payment"/>
    <d v="2014-07-15T00:00:00"/>
    <d v="2014-07-15T00:00:00"/>
    <n v="2014"/>
    <s v="Fontaine, Orie Jr."/>
    <s v="1st Bank HOA Checking"/>
    <s v="Undeposited Funds"/>
    <n v="-125"/>
    <x v="8"/>
    <n v="1"/>
    <x v="9"/>
    <m/>
  </r>
  <r>
    <s v="Payment"/>
    <d v="2014-12-18T00:00:00"/>
    <d v="2014-12-18T00:00:00"/>
    <n v="2014"/>
    <s v="Fontaine, Orie Jr."/>
    <s v="1st Bank HOA Checking"/>
    <s v="Undeposited Funds"/>
    <n v="-750"/>
    <x v="8"/>
    <n v="6"/>
    <x v="9"/>
    <m/>
  </r>
  <r>
    <s v="Payment"/>
    <d v="2017-02-01T00:00:00"/>
    <d v="2017-01-25T00:00:00"/>
    <n v="2017"/>
    <s v="Fontaine, Orie Jr."/>
    <s v="1st Bank HOA Checking"/>
    <s v="Undeposited Funds"/>
    <n v="-750"/>
    <x v="8"/>
    <m/>
    <x v="9"/>
    <m/>
  </r>
  <r>
    <s v="Payment"/>
    <d v="2017-08-28T00:00:00"/>
    <d v="2017-08-24T00:00:00"/>
    <n v="2017"/>
    <s v="Fontaine, Orie Jr."/>
    <s v="1st Bank HOA Checking"/>
    <s v="Undeposited Funds"/>
    <n v="-2450"/>
    <x v="8"/>
    <m/>
    <x v="9"/>
    <m/>
  </r>
  <r>
    <s v="Payment"/>
    <d v="2017-11-07T00:00:00"/>
    <d v="2017-11-06T00:00:00"/>
    <n v="2017"/>
    <s v="Mayberry, Lee &amp; Jeanine Rodriguez"/>
    <s v="1st Bank HOA Checking"/>
    <s v="Undeposited Funds"/>
    <n v="-100"/>
    <x v="1"/>
    <n v="1"/>
    <x v="9"/>
    <m/>
  </r>
  <r>
    <s v="Payment"/>
    <d v="2017-11-21T00:00:00"/>
    <d v="2017-11-18T00:00:00"/>
    <n v="2017"/>
    <s v="Mayberry, Lee &amp; Jeanine Rodriguez"/>
    <s v="1st Bank HOA Checking"/>
    <s v="Undeposited Funds"/>
    <n v="-1300"/>
    <x v="1"/>
    <m/>
    <x v="9"/>
    <s v="full year dues -$100 plus dues from previous year"/>
  </r>
  <r>
    <s v="Payment"/>
    <d v="2018-07-27T00:00:00"/>
    <d v="2018-07-27T00:00:00"/>
    <n v="2018"/>
    <s v="Mayberry, Lee &amp; Jeanine Rodriguez"/>
    <s v="1st Bank HOA Checking"/>
    <s v="Undeposited Funds"/>
    <n v="-45"/>
    <x v="5"/>
    <m/>
    <x v="9"/>
    <m/>
  </r>
  <r>
    <s v="Payment"/>
    <d v="2019-03-11T00:00:00"/>
    <d v="2019-03-10T00:00:00"/>
    <n v="2019"/>
    <s v="Mayberry, Lee &amp; Jeanine Rodriguez"/>
    <s v="1st Bank HOA Checking"/>
    <s v="Undeposited Funds"/>
    <n v="-300"/>
    <x v="1"/>
    <n v="3"/>
    <x v="9"/>
    <m/>
  </r>
  <r>
    <s v="Payment"/>
    <d v="2019-06-25T00:00:00"/>
    <d v="2019-06-25T00:00:00"/>
    <n v="2019"/>
    <s v="Mayberry, Lee &amp; Jeanine Rodriguez"/>
    <s v="1st Bank HOA Checking"/>
    <s v="Undeposited Funds"/>
    <n v="-300"/>
    <x v="1"/>
    <n v="3"/>
    <x v="9"/>
    <m/>
  </r>
  <r>
    <s v="Payment"/>
    <d v="2019-06-25T00:00:00"/>
    <d v="2019-06-25T00:00:00"/>
    <n v="2019"/>
    <s v="Mayberry, Lee &amp; Jeanine Rodriguez"/>
    <s v="1st Bank HOA Checking"/>
    <s v="Undeposited Funds"/>
    <n v="-300"/>
    <x v="1"/>
    <n v="3"/>
    <x v="9"/>
    <m/>
  </r>
  <r>
    <s v="Payment"/>
    <d v="2019-11-07T00:00:00"/>
    <d v="2019-11-05T00:00:00"/>
    <n v="2019"/>
    <s v="Mayberry, Lee &amp; Jeanine Rodriguez"/>
    <s v="1st Bank HOA Checking"/>
    <s v="Undeposited Funds"/>
    <n v="-300"/>
    <x v="1"/>
    <n v="3"/>
    <x v="9"/>
    <m/>
  </r>
  <r>
    <s v="Payment"/>
    <d v="2006-12-01T00:00:00"/>
    <d v="2006-11-30T00:00:00"/>
    <n v="2006"/>
    <s v="Lone Pine Real Estate, LLC"/>
    <s v="FNBC Checking 9018"/>
    <s v="Undeposited Funds"/>
    <n v="-800"/>
    <x v="1"/>
    <s v="Jun-Oct 2006"/>
    <x v="10"/>
    <s v="$160 x 5 mo.; Purch date 6/7/06"/>
  </r>
  <r>
    <s v="Payment"/>
    <d v="2007-01-13T00:00:00"/>
    <d v="2007-01-13T00:00:00"/>
    <n v="2006"/>
    <s v="Lone Pine Real Estate, LLC"/>
    <s v="FNBC Checking 9018"/>
    <s v="Undeposited Funds"/>
    <n v="-160"/>
    <x v="1"/>
    <s v="Nov 2006"/>
    <x v="10"/>
    <s v="$160 x 1 mo."/>
  </r>
  <r>
    <s v="Payment"/>
    <d v="2010-01-12T00:00:00"/>
    <d v="2010-01-11T00:00:00"/>
    <n v="2006"/>
    <s v="Lone Pine Real Estate, LLC"/>
    <s v="1st Bank HOA Checking"/>
    <s v="Undeposited Funds"/>
    <n v="-160"/>
    <x v="1"/>
    <s v="Dec 2006"/>
    <x v="10"/>
    <s v="$160 x 1 mo."/>
  </r>
  <r>
    <s v="Payment"/>
    <d v="2010-01-12T00:00:00"/>
    <d v="2010-01-11T00:00:00"/>
    <n v="2007"/>
    <s v="Lone Pine Real Estate, LLC"/>
    <s v="1st Bank HOA Checking"/>
    <s v="Undeposited Funds"/>
    <n v="-1920"/>
    <x v="1"/>
    <s v="2007 (complete)"/>
    <x v="10"/>
    <s v="$160 x 12 mos."/>
  </r>
  <r>
    <s v="Payment"/>
    <d v="2010-01-12T00:00:00"/>
    <d v="2010-01-11T00:00:00"/>
    <n v="2008"/>
    <s v="Lone Pine Real Estate, LLC"/>
    <s v="1st Bank HOA Checking"/>
    <s v="Undeposited Funds"/>
    <n v="-1920"/>
    <x v="1"/>
    <s v="2008 (complete)"/>
    <x v="10"/>
    <s v="$160 x 12 mos."/>
  </r>
  <r>
    <s v="Payment"/>
    <d v="2010-01-12T00:00:00"/>
    <d v="2010-01-11T00:00:00"/>
    <n v="2009"/>
    <s v="Lone Pine Real Estate, LLC"/>
    <s v="1st Bank HOA Checking"/>
    <s v="Undeposited Funds"/>
    <n v="-1920"/>
    <x v="1"/>
    <s v="2009 (complete)"/>
    <x v="10"/>
    <s v="$160 x 12 mos."/>
  </r>
  <r>
    <s v="Payment"/>
    <d v="2010-10-26T00:00:00"/>
    <d v="2010-10-26T00:00:00"/>
    <n v="2010"/>
    <s v="Lone Pine Real Estate, LLC"/>
    <s v="1st Bank HOA Checking"/>
    <s v="Undeposited Funds"/>
    <n v="-1125"/>
    <x v="1"/>
    <s v="Jan-Sep 2010"/>
    <x v="10"/>
    <s v="$125 x 9 mos."/>
  </r>
  <r>
    <s v="Payment"/>
    <d v="2011-01-10T00:00:00"/>
    <d v="2011-01-10T00:00:00"/>
    <n v="2010"/>
    <s v="Lone Pine Real Estate, LLC"/>
    <s v="1st Bank HOA Checking"/>
    <s v="Undeposited Funds"/>
    <n v="-250"/>
    <x v="1"/>
    <s v="Oct &amp; Dec 2010"/>
    <x v="10"/>
    <s v="Fm Karen: &quot;Not sure what happened with Nov. 2010.  I don't see an invoice or payment for that month.&quot;"/>
  </r>
  <r>
    <s v="Payment"/>
    <d v="2011-01-10T00:00:00"/>
    <d v="2011-01-10T00:00:00"/>
    <n v="2011"/>
    <s v="Lone Pine Real Estate, LLC"/>
    <s v="1st Bank HOA Checking"/>
    <s v="Undeposited Funds"/>
    <n v="37.5"/>
    <x v="0"/>
    <s v="2011 (complete)"/>
    <x v="10"/>
    <m/>
  </r>
  <r>
    <s v="Payment"/>
    <d v="2011-01-10T00:00:00"/>
    <d v="2011-01-10T00:00:00"/>
    <n v="2011"/>
    <s v="Lone Pine Real Estate, LLC"/>
    <s v="1st Bank HOA Checking"/>
    <s v="Undeposited Funds"/>
    <n v="-1500"/>
    <x v="1"/>
    <s v="2011 (complete)"/>
    <x v="10"/>
    <s v="$125 x 12 mos."/>
  </r>
  <r>
    <s v="Payment"/>
    <d v="2012-01-30T00:00:00"/>
    <d v="2012-01-30T00:00:00"/>
    <n v="2012"/>
    <s v="Lone Pine Real Estate, LLC"/>
    <s v="1st Bank HOA Checking"/>
    <s v="Undeposited Funds"/>
    <n v="37.5"/>
    <x v="0"/>
    <s v="2012 (complete)"/>
    <x v="10"/>
    <m/>
  </r>
  <r>
    <s v="Payment"/>
    <d v="2012-01-30T00:00:00"/>
    <d v="2012-01-30T00:00:00"/>
    <n v="2012"/>
    <s v="Lone Pine Real Estate, LLC"/>
    <s v="1st Bank HOA Checking"/>
    <s v="Undeposited Funds"/>
    <n v="-1500"/>
    <x v="1"/>
    <s v="2012 (complete)"/>
    <x v="10"/>
    <s v="$125 x 12 mos."/>
  </r>
  <r>
    <s v="Payment"/>
    <d v="2013-07-22T00:00:00"/>
    <d v="2013-07-22T00:00:00"/>
    <n v="2013"/>
    <s v="Lone Pine Real Estate, LLC"/>
    <s v="1st Bank HOA Checking"/>
    <s v="Undeposited Funds"/>
    <n v="60"/>
    <x v="0"/>
    <s v="2013 (complete)"/>
    <x v="10"/>
    <m/>
  </r>
  <r>
    <s v="Payment"/>
    <d v="2013-07-22T00:00:00"/>
    <d v="2013-07-22T00:00:00"/>
    <n v="2013"/>
    <s v="Lone Pine Real Estate, LLC"/>
    <s v="1st Bank HOA Checking"/>
    <s v="Undeposited Funds"/>
    <n v="-1500"/>
    <x v="1"/>
    <s v="2013 (complete)"/>
    <x v="10"/>
    <s v="$125 x 12 mos."/>
  </r>
  <r>
    <s v="Payment"/>
    <d v="2015-04-23T00:00:00"/>
    <d v="2015-04-23T00:00:00"/>
    <n v="2015"/>
    <s v="Lone Pine Real Estate, LLC"/>
    <s v="1st Bank HOA Checking"/>
    <s v="Undeposited Funds"/>
    <n v="-1875"/>
    <x v="1"/>
    <s v="2014 - March 2015"/>
    <x v="10"/>
    <s v="$1,500 (2014; $125 x 12 mos.), $375 Jan-Mar 2015 ($125 x 3 mos.);  See 2015 notes; Sale date 5/29/15"/>
  </r>
  <r>
    <s v="Payment"/>
    <d v="2015-06-25T00:00:00"/>
    <d v="2015-06-25T00:00:00"/>
    <n v="2015"/>
    <s v="Keller, Sheryl"/>
    <s v="1st Bank HOA Checking"/>
    <s v="Undeposited Funds"/>
    <n v="-125"/>
    <x v="1"/>
    <s v="Jun 2015"/>
    <x v="10"/>
    <s v="Purchase Date: 5/29/2015"/>
  </r>
  <r>
    <s v="Payment"/>
    <d v="2015-08-10T00:00:00"/>
    <d v="2015-08-07T00:00:00"/>
    <n v="2015"/>
    <s v="Keller, Sheryl"/>
    <s v="1st Bank HOA Checking"/>
    <s v="Undeposited Funds"/>
    <n v="-75"/>
    <x v="1"/>
    <s v="Jul 2015"/>
    <x v="10"/>
    <s v="Dues July 2015 (had a $25 credit) "/>
  </r>
  <r>
    <s v="Payment"/>
    <d v="2015-08-26T00:00:00"/>
    <d v="2015-08-25T00:00:00"/>
    <n v="2015"/>
    <s v="Keller, Sheryl"/>
    <s v="1st Bank HOA Checking"/>
    <s v="Undeposited Funds"/>
    <n v="-100"/>
    <x v="1"/>
    <s v="Aug 2015"/>
    <x v="10"/>
    <m/>
  </r>
  <r>
    <s v="Payment"/>
    <d v="2015-09-23T00:00:00"/>
    <d v="2015-09-23T00:00:00"/>
    <n v="2015"/>
    <s v="Keller, Sheryl"/>
    <s v="1st Bank HOA Checking"/>
    <s v="Undeposited Funds"/>
    <n v="-100"/>
    <x v="1"/>
    <s v="Sept 2015"/>
    <x v="10"/>
    <m/>
  </r>
  <r>
    <s v="Payment"/>
    <d v="2015-10-21T00:00:00"/>
    <d v="2015-10-21T00:00:00"/>
    <n v="2015"/>
    <s v="Keller, Sheryl"/>
    <s v="1st Bank HOA Checking"/>
    <s v="Undeposited Funds"/>
    <n v="-100"/>
    <x v="1"/>
    <s v="Oct 2015"/>
    <x v="10"/>
    <m/>
  </r>
  <r>
    <s v="Payment"/>
    <d v="2015-11-25T00:00:00"/>
    <d v="2015-11-23T00:00:00"/>
    <n v="2015"/>
    <s v="Keller, Sheryl"/>
    <s v="1st Bank HOA Checking"/>
    <s v="Undeposited Funds"/>
    <n v="-100"/>
    <x v="1"/>
    <s v="Nov 2015"/>
    <x v="10"/>
    <m/>
  </r>
  <r>
    <s v="Payment"/>
    <d v="2015-12-21T00:00:00"/>
    <d v="2015-12-21T00:00:00"/>
    <n v="2015"/>
    <s v="Keller, Sheryl"/>
    <s v="1st Bank HOA Checking"/>
    <s v="Undeposited Funds"/>
    <n v="-100"/>
    <x v="1"/>
    <s v="Dec 2015"/>
    <x v="10"/>
    <m/>
  </r>
  <r>
    <s v="Payment"/>
    <d v="2016-02-04T00:00:00"/>
    <d v="2016-01-29T00:00:00"/>
    <n v="2016"/>
    <s v="Keller, Sheryl"/>
    <s v="1st Bank HOA Checking"/>
    <s v="Undeposited Funds"/>
    <n v="-100"/>
    <x v="1"/>
    <s v="Jan 2016"/>
    <x v="10"/>
    <m/>
  </r>
  <r>
    <s v="Payment"/>
    <d v="2016-02-22T00:00:00"/>
    <d v="2016-02-21T00:00:00"/>
    <n v="2016"/>
    <s v="Keller, Sheryl"/>
    <s v="1st Bank HOA Checking"/>
    <s v="Undeposited Funds"/>
    <n v="-100"/>
    <x v="1"/>
    <s v="Feb 2016"/>
    <x v="10"/>
    <m/>
  </r>
  <r>
    <s v="Payment"/>
    <d v="2016-03-21T00:00:00"/>
    <d v="2016-03-21T00:00:00"/>
    <n v="2016"/>
    <s v="Keller, Sheryl"/>
    <s v="1st Bank HOA Checking"/>
    <s v="Undeposited Funds"/>
    <n v="-100"/>
    <x v="1"/>
    <s v="Mar 2016"/>
    <x v="10"/>
    <m/>
  </r>
  <r>
    <s v="Payment"/>
    <d v="2016-04-27T00:00:00"/>
    <d v="2016-05-27T00:00:00"/>
    <n v="2016"/>
    <s v="Keller, Sheryl"/>
    <s v="1st Bank HOA Checking"/>
    <s v="Undeposited Funds"/>
    <n v="-100"/>
    <x v="1"/>
    <s v="May 2016"/>
    <x v="10"/>
    <m/>
  </r>
  <r>
    <s v="Payment"/>
    <d v="2016-05-27T00:00:00"/>
    <d v="2016-04-27T00:00:00"/>
    <n v="2016"/>
    <s v="Keller, Sheryl"/>
    <s v="1st Bank HOA Checking"/>
    <s v="Undeposited Funds"/>
    <n v="-100"/>
    <x v="1"/>
    <s v="Apr 2016"/>
    <x v="10"/>
    <m/>
  </r>
  <r>
    <s v="Payment"/>
    <d v="2016-06-20T00:00:00"/>
    <d v="2016-06-16T00:00:00"/>
    <n v="2016"/>
    <s v="Keller, Sheryl"/>
    <s v="1st Bank HOA Checking"/>
    <s v="Undeposited Funds"/>
    <n v="-100"/>
    <x v="1"/>
    <s v="Jun 2016"/>
    <x v="10"/>
    <m/>
  </r>
  <r>
    <s v="Payment"/>
    <d v="2016-07-26T00:00:00"/>
    <d v="2016-07-26T00:00:00"/>
    <n v="2016"/>
    <s v="Keller, Sheryl"/>
    <s v="1st Bank HOA Checking"/>
    <s v="Undeposited Funds"/>
    <n v="-100"/>
    <x v="1"/>
    <s v="Jul 2016"/>
    <x v="10"/>
    <m/>
  </r>
  <r>
    <s v="Payment"/>
    <d v="2016-11-02T00:00:00"/>
    <d v="2016-10-25T00:00:00"/>
    <n v="2016"/>
    <s v="Keller, Sheryl"/>
    <s v="1st Bank HOA Checking"/>
    <s v="Undeposited Funds"/>
    <n v="-100"/>
    <x v="1"/>
    <s v="Aug 2016"/>
    <x v="10"/>
    <m/>
  </r>
  <r>
    <s v="Payment"/>
    <d v="2016-11-09T00:00:00"/>
    <d v="2016-11-05T00:00:00"/>
    <n v="2016"/>
    <s v="Keller, Sheryl"/>
    <s v="1st Bank HOA Checking"/>
    <s v="Undeposited Funds"/>
    <n v="-300"/>
    <x v="1"/>
    <s v="Sept-Nov 2016"/>
    <x v="10"/>
    <m/>
  </r>
  <r>
    <s v="Payment"/>
    <d v="2016-11-22T00:00:00"/>
    <d v="2016-11-22T00:00:00"/>
    <n v="2016"/>
    <s v="Keller, Sheryl"/>
    <s v="1st Bank HOA Checking"/>
    <s v="Undeposited Funds"/>
    <n v="-100"/>
    <x v="1"/>
    <s v="Dec 2016"/>
    <x v="10"/>
    <m/>
  </r>
  <r>
    <s v="Payment"/>
    <d v="2016-12-19T00:00:00"/>
    <d v="2016-12-08T00:00:00"/>
    <n v="2017"/>
    <s v="Keller, Sheryl"/>
    <s v="1st Bank HOA Checking"/>
    <s v="Undeposited Funds"/>
    <n v="-100"/>
    <x v="1"/>
    <s v="Jan 2017"/>
    <x v="10"/>
    <m/>
  </r>
  <r>
    <s v="Payment"/>
    <d v="2017-01-25T00:00:00"/>
    <d v="2017-01-25T00:00:00"/>
    <n v="2017"/>
    <s v="Keller, Sheryl"/>
    <s v="1st Bank HOA Checking"/>
    <s v="Undeposited Funds"/>
    <n v="-100"/>
    <x v="1"/>
    <s v="Feb 2017"/>
    <x v="10"/>
    <m/>
  </r>
  <r>
    <s v="Payment"/>
    <d v="2017-02-27T00:00:00"/>
    <d v="2017-02-27T00:00:00"/>
    <n v="2017"/>
    <s v="Keller, Sheryl"/>
    <s v="1st Bank HOA Checking"/>
    <s v="Undeposited Funds"/>
    <n v="-100"/>
    <x v="1"/>
    <s v="Mar 2017"/>
    <x v="10"/>
    <m/>
  </r>
  <r>
    <s v="Payment"/>
    <d v="2017-03-21T00:00:00"/>
    <d v="2017-03-18T00:00:00"/>
    <n v="2017"/>
    <s v="Keller, Sheryl"/>
    <s v="1st Bank HOA Checking"/>
    <s v="Undeposited Funds"/>
    <n v="-100"/>
    <x v="1"/>
    <s v="Apr 2017"/>
    <x v="10"/>
    <m/>
  </r>
  <r>
    <s v="Payment"/>
    <d v="2017-04-21T00:00:00"/>
    <d v="2017-04-10T00:00:00"/>
    <n v="2017"/>
    <s v="Keller, Sheryl"/>
    <s v="1st Bank HOA Checking"/>
    <s v="Undeposited Funds"/>
    <n v="-100"/>
    <x v="1"/>
    <s v="May 2017"/>
    <x v="10"/>
    <m/>
  </r>
  <r>
    <s v="Payment"/>
    <d v="2017-05-25T00:00:00"/>
    <d v="2017-05-10T00:00:00"/>
    <n v="2017"/>
    <s v="Keller, Sheryl"/>
    <s v="1st Bank HOA Checking"/>
    <s v="Undeposited Funds"/>
    <n v="-100"/>
    <x v="1"/>
    <s v="Jun 2017"/>
    <x v="10"/>
    <m/>
  </r>
  <r>
    <s v="Payment"/>
    <d v="2017-06-23T00:00:00"/>
    <d v="2017-06-21T00:00:00"/>
    <n v="2017"/>
    <s v="Keller, Sheryl"/>
    <s v="1st Bank HOA Checking"/>
    <s v="Undeposited Funds"/>
    <n v="-100"/>
    <x v="1"/>
    <s v="Jul 2017"/>
    <x v="10"/>
    <m/>
  </r>
  <r>
    <s v="Payment"/>
    <d v="2017-07-26T00:00:00"/>
    <d v="2017-07-22T00:00:00"/>
    <n v="2017"/>
    <s v="Keller, Sheryl"/>
    <s v="1st Bank HOA Checking"/>
    <s v="Undeposited Funds"/>
    <n v="-100"/>
    <x v="1"/>
    <s v="Aug 2017"/>
    <x v="10"/>
    <m/>
  </r>
  <r>
    <s v="Payment"/>
    <d v="2017-08-24T00:00:00"/>
    <d v="2017-08-24T00:00:00"/>
    <n v="2017"/>
    <s v="Keller, Sheryl"/>
    <s v="1st Bank HOA Checking"/>
    <s v="Undeposited Funds"/>
    <n v="-100"/>
    <x v="1"/>
    <s v="Sept 2017"/>
    <x v="10"/>
    <m/>
  </r>
  <r>
    <s v="Payment"/>
    <d v="2017-10-23T00:00:00"/>
    <d v="2017-10-23T00:00:00"/>
    <n v="2017"/>
    <s v="Keller, Sheryl"/>
    <s v="1st Bank HOA Checking"/>
    <s v="Undeposited Funds"/>
    <n v="-100"/>
    <x v="1"/>
    <s v="Oct 2017"/>
    <x v="10"/>
    <m/>
  </r>
  <r>
    <s v="Payment"/>
    <d v="2017-11-07T00:00:00"/>
    <d v="2017-11-06T00:00:00"/>
    <n v="2017"/>
    <s v="Keller, Sheryl"/>
    <s v="1st Bank HOA Checking"/>
    <s v="Undeposited Funds"/>
    <n v="-100"/>
    <x v="1"/>
    <s v="Nov 2017"/>
    <x v="10"/>
    <m/>
  </r>
  <r>
    <s v="Payment"/>
    <d v="2017-11-09T00:00:00"/>
    <d v="2017-11-07T00:00:00"/>
    <n v="2017"/>
    <s v="Keller, Sheryl"/>
    <s v="1st Bank HOA Checking"/>
    <s v="Undeposited Funds"/>
    <n v="-418.75"/>
    <x v="9"/>
    <m/>
    <x v="10"/>
    <m/>
  </r>
  <r>
    <s v="Payment"/>
    <d v="2017-12-14T00:00:00"/>
    <d v="2017-12-14T00:00:00"/>
    <n v="2017"/>
    <s v="Keller, Sheryl"/>
    <s v="1st Bank HOA Checking"/>
    <s v="Undeposited Funds"/>
    <n v="-100"/>
    <x v="1"/>
    <s v="Dec 2017"/>
    <x v="10"/>
    <m/>
  </r>
  <r>
    <s v="Payment"/>
    <d v="2018-01-24T00:00:00"/>
    <d v="2018-01-29T00:00:00"/>
    <n v="2018"/>
    <s v="Keller, Sheryl"/>
    <s v="1st Bank HOA Checking"/>
    <s v="Undeposited Funds"/>
    <n v="100"/>
    <x v="0"/>
    <s v="2018 (complete)"/>
    <x v="10"/>
    <s v="$1200 (total) = full year dues -$100 discount, plus two gate remotes (overpaid $10)"/>
  </r>
  <r>
    <s v="Payment"/>
    <d v="2018-01-24T00:00:00"/>
    <d v="2018-01-29T00:00:00"/>
    <n v="2018"/>
    <s v="Keller, Sheryl"/>
    <s v="1st Bank HOA Checking"/>
    <s v="Undeposited Funds"/>
    <n v="-1210"/>
    <x v="1"/>
    <s v="2018 (complete)"/>
    <x v="10"/>
    <s v="$1200 (total) = full year dues -$100 discount, plus two gate remotes (overpaid $10)"/>
  </r>
  <r>
    <s v="Payment"/>
    <d v="2018-01-24T00:00:00"/>
    <d v="2018-01-29T00:00:00"/>
    <n v="2018"/>
    <s v="Keller, Sheryl"/>
    <s v="1st Bank HOA Checking"/>
    <s v="Undeposited Funds"/>
    <n v="-90"/>
    <x v="5"/>
    <m/>
    <x v="10"/>
    <s v="$1200 (total) = full year dues -$100 discount, plus two gate remotes (overpaid $10)"/>
  </r>
  <r>
    <s v="Payment"/>
    <d v="2018-12-11T00:00:00"/>
    <d v="2018-12-08T00:00:00"/>
    <n v="2018"/>
    <s v="Keller, Sheryl"/>
    <s v="1st Bank HOA Checking"/>
    <s v="Undeposited Funds"/>
    <n v="-137.5"/>
    <x v="9"/>
    <m/>
    <x v="10"/>
    <m/>
  </r>
  <r>
    <s v="Payment"/>
    <d v="2019-01-28T00:00:00"/>
    <d v="2019-01-25T00:00:00"/>
    <n v="2019"/>
    <s v="Keller, Sheryl"/>
    <s v="1st Bank HOA Checking"/>
    <s v="Undeposited Funds"/>
    <n v="-85.71"/>
    <x v="9"/>
    <m/>
    <x v="10"/>
    <m/>
  </r>
  <r>
    <s v="Payment"/>
    <d v="2019-03-27T00:00:00"/>
    <d v="2019-03-25T00:00:00"/>
    <n v="2019"/>
    <s v="Keller, Sheryl"/>
    <s v="1st Bank HOA Checking"/>
    <s v="Undeposited Funds"/>
    <n v="-300"/>
    <x v="1"/>
    <s v="Q1 2019"/>
    <x v="10"/>
    <m/>
  </r>
  <r>
    <s v="Payment"/>
    <d v="2019-03-27T00:00:00"/>
    <d v="2019-03-25T00:00:00"/>
    <n v="2019"/>
    <s v="Keller, Sheryl"/>
    <s v="1st Bank HOA Checking"/>
    <s v="Undeposited Funds"/>
    <n v="-300"/>
    <x v="1"/>
    <s v="Q2 2019"/>
    <x v="10"/>
    <m/>
  </r>
  <r>
    <s v="Payment"/>
    <d v="2019-04-18T00:00:00"/>
    <d v="2019-04-16T00:00:00"/>
    <n v="2019"/>
    <s v="Keller, Sheryl"/>
    <s v="1st Bank HOA Checking"/>
    <s v="Undeposited Funds"/>
    <n v="-312.5"/>
    <x v="9"/>
    <m/>
    <x v="10"/>
    <m/>
  </r>
  <r>
    <s v="Payment"/>
    <d v="2019-06-24T00:00:00"/>
    <d v="2019-06-20T00:00:00"/>
    <n v="2019"/>
    <s v="Keller, Sheryl"/>
    <s v="1st Bank HOA Checking"/>
    <s v="Undeposited Funds"/>
    <n v="-300"/>
    <x v="1"/>
    <s v="Q3 2019"/>
    <x v="10"/>
    <m/>
  </r>
  <r>
    <s v="Payment"/>
    <d v="2019-09-25T00:00:00"/>
    <d v="2019-09-23T00:00:00"/>
    <n v="2019"/>
    <s v="Keller, Sheryl"/>
    <s v="1st Bank HOA Checking"/>
    <s v="Undeposited Funds"/>
    <n v="-300"/>
    <x v="1"/>
    <s v="Q4 2019"/>
    <x v="10"/>
    <m/>
  </r>
  <r>
    <s v="Payment"/>
    <d v="2019-09-25T00:00:00"/>
    <d v="2019-09-23T00:00:00"/>
    <n v="2018"/>
    <s v="Keller, Sheryl"/>
    <s v="1st Bank HOA Checking"/>
    <s v="Undeposited Funds"/>
    <n v="10"/>
    <x v="1"/>
    <s v="Jan 2018"/>
    <x v="10"/>
    <s v="dues less $10 credit applied fm 1/29/18 overpayment "/>
  </r>
  <r>
    <s v="Payment"/>
    <d v="2006-10-16T00:00:00"/>
    <d v="2006-09-08T00:00:00"/>
    <n v="2006"/>
    <s v="Pure, David T. and Pamela J."/>
    <s v="FNBC Checking 9018"/>
    <s v="Undeposited Funds"/>
    <n v="-150"/>
    <x v="1"/>
    <m/>
    <x v="11"/>
    <s v="Opening Balance (Sept 2006)"/>
  </r>
  <r>
    <s v="Payment"/>
    <d v="2006-10-16T00:00:00"/>
    <d v="2006-09-27T00:00:00"/>
    <n v="2006"/>
    <s v="Pure, David T. and Pamela J."/>
    <s v="FNBC Checking 9018"/>
    <s v="Undeposited Funds"/>
    <n v="-300"/>
    <x v="1"/>
    <m/>
    <x v="11"/>
    <s v="Opening Balance (Sept 2006)"/>
  </r>
  <r>
    <s v="Payment"/>
    <d v="2006-10-16T00:00:00"/>
    <d v="2006-10-10T00:00:00"/>
    <n v="2006"/>
    <s v="Pure, David T. and Pamela J."/>
    <s v="FNBC Checking 9018"/>
    <s v="Undeposited Funds"/>
    <n v="-150"/>
    <x v="1"/>
    <m/>
    <x v="11"/>
    <s v="Opening Balance (Sept 2006)"/>
  </r>
  <r>
    <s v="Payment"/>
    <d v="2006-12-01T00:00:00"/>
    <d v="2006-11-30T00:00:00"/>
    <n v="2006"/>
    <s v="Pure, David T. and Pamela J."/>
    <s v="FNBC Checking 9018"/>
    <s v="Undeposited Funds"/>
    <n v="-150"/>
    <x v="1"/>
    <m/>
    <x v="11"/>
    <s v="Extra $10/month Jan - Oct 2006 + $50?"/>
  </r>
  <r>
    <s v="Payment"/>
    <d v="2006-12-18T00:00:00"/>
    <d v="2006-12-14T00:00:00"/>
    <n v="2006"/>
    <s v="Pure, David T. and Pamela J."/>
    <s v="FNBC Checking 9018"/>
    <s v="Undeposited Funds"/>
    <n v="-150"/>
    <x v="1"/>
    <m/>
    <x v="11"/>
    <s v="As best I can tell, David Pure was paying the wrong amount every month and I just credited whatever invoice needed to be paid. "/>
  </r>
  <r>
    <s v="Payment"/>
    <d v="2007-01-13T00:00:00"/>
    <d v="2007-01-13T00:00:00"/>
    <n v="2007"/>
    <s v="Pure, David T. and Pamela J."/>
    <s v="FNBC Checking 9018"/>
    <s v="Undeposited Funds"/>
    <n v="-100"/>
    <x v="1"/>
    <m/>
    <x v="11"/>
    <s v="As best I can tell, David Pure was paying the wrong amount every month and I just credited whatever invoice needed to be paid. "/>
  </r>
  <r>
    <s v="Payment"/>
    <d v="2007-02-26T00:00:00"/>
    <d v="2007-01-10T00:00:00"/>
    <n v="2007"/>
    <s v="Pure, David T. and Pamela J."/>
    <s v="FNBC Checking 9018"/>
    <s v="Undeposited Funds"/>
    <n v="-160"/>
    <x v="1"/>
    <n v="1"/>
    <x v="11"/>
    <s v="As best I can tell, David Pure was paying the wrong amount every month and I just credited whatever invoice needed to be paid. "/>
  </r>
  <r>
    <s v="Payment"/>
    <d v="2007-03-03T00:00:00"/>
    <d v="2007-02-28T00:00:00"/>
    <n v="2007"/>
    <s v="Pure, David T. and Pamela J."/>
    <s v="FNBC Checking 9018"/>
    <s v="Undeposited Funds"/>
    <n v="-150"/>
    <x v="1"/>
    <m/>
    <x v="11"/>
    <s v="As best I can tell, David Pure was paying the wrong amount every month and I just credited whatever invoice needed to be paid. "/>
  </r>
  <r>
    <s v="Payment"/>
    <d v="2007-03-14T00:00:00"/>
    <d v="2007-03-07T00:00:00"/>
    <n v="2007"/>
    <s v="Pure, David T. and Pamela J."/>
    <s v="FNBC Checking 9018"/>
    <s v="Undeposited Funds"/>
    <n v="-120"/>
    <x v="1"/>
    <m/>
    <x v="11"/>
    <s v="As best I can tell, David Pure was paying the wrong amount every month and I just credited whatever invoice needed to be paid. "/>
  </r>
  <r>
    <s v="Payment"/>
    <d v="2007-03-27T00:00:00"/>
    <d v="2007-03-24T00:00:00"/>
    <n v="2007"/>
    <s v="Pure, David T. and Pamela J."/>
    <s v="FNBC Checking 9018"/>
    <s v="Undeposited Funds"/>
    <n v="-160"/>
    <x v="1"/>
    <n v="1"/>
    <x v="11"/>
    <s v="As best I can tell, David Pure was paying the wrong amount every month and I just credited whatever invoice needed to be paid. "/>
  </r>
  <r>
    <s v="Payment"/>
    <d v="2007-04-23T00:00:00"/>
    <d v="2007-04-23T00:00:00"/>
    <n v="2007"/>
    <s v="Pure, David T. and Pamela J."/>
    <s v="FNBC Checking 9018"/>
    <s v="Undeposited Funds"/>
    <n v="-150"/>
    <x v="1"/>
    <m/>
    <x v="11"/>
    <s v="As best I can tell, David Pure was paying the wrong amount every month and I just credited whatever invoice needed to be paid. "/>
  </r>
  <r>
    <s v="Payment"/>
    <d v="2007-05-05T00:00:00"/>
    <d v="2007-05-05T00:00:00"/>
    <n v="2007"/>
    <s v="Pure, David T. and Pamela J."/>
    <s v="FNBC Checking 9018"/>
    <s v="Undeposited Funds"/>
    <n v="-250"/>
    <x v="1"/>
    <m/>
    <x v="11"/>
    <s v="As best I can tell, David Pure was paying the wrong amount every month and I just credited whatever invoice needed to be paid. "/>
  </r>
  <r>
    <s v="Payment"/>
    <d v="2007-05-19T00:00:00"/>
    <d v="2007-05-16T00:00:00"/>
    <n v="2007"/>
    <s v="Pure, David T. and Pamela J."/>
    <s v="FNBC Checking 9018"/>
    <s v="Undeposited Funds"/>
    <n v="-150"/>
    <x v="1"/>
    <m/>
    <x v="11"/>
    <s v="As best I can tell, David Pure was paying the wrong amount every month and I just credited whatever invoice needed to be paid. "/>
  </r>
  <r>
    <s v="Payment"/>
    <d v="2007-06-15T00:00:00"/>
    <d v="2007-06-13T00:00:00"/>
    <n v="2007"/>
    <s v="Pure, David T. and Pamela J."/>
    <s v="FNBC Checking 9018"/>
    <s v="Undeposited Funds"/>
    <n v="-150"/>
    <x v="1"/>
    <m/>
    <x v="11"/>
    <s v="As best I can tell, David Pure was paying the wrong amount every month and I just credited whatever invoice needed to be paid. "/>
  </r>
  <r>
    <s v="Payment"/>
    <d v="2007-07-14T00:00:00"/>
    <d v="2007-07-13T00:00:00"/>
    <n v="2007"/>
    <s v="Pure, David T. and Pamela J."/>
    <s v="FNBC Checking 9018"/>
    <s v="Undeposited Funds"/>
    <n v="-150"/>
    <x v="1"/>
    <m/>
    <x v="11"/>
    <s v="As best I can tell, David Pure was paying the wrong amount every month and I just credited whatever invoice needed to be paid. "/>
  </r>
  <r>
    <s v="Payment"/>
    <d v="2007-08-29T00:00:00"/>
    <d v="2007-08-17T00:00:00"/>
    <n v="2007"/>
    <s v="Pure, David T. and Pamela J."/>
    <s v="FNBC Checking 9018"/>
    <s v="Undeposited Funds"/>
    <n v="-150"/>
    <x v="1"/>
    <m/>
    <x v="11"/>
    <s v="As best I can tell, David Pure was paying the wrong amount every month and I just credited whatever invoice needed to be paid. "/>
  </r>
  <r>
    <s v="Payment"/>
    <d v="2007-09-21T00:00:00"/>
    <d v="2007-09-20T00:00:00"/>
    <n v="2007"/>
    <s v="Pure, David T. and Pamela J."/>
    <s v="FNBC Checking 9018"/>
    <s v="Undeposited Funds"/>
    <n v="-150"/>
    <x v="1"/>
    <m/>
    <x v="11"/>
    <s v="As best I can tell, David Pure was paying the wrong amount every month and I just credited whatever invoice needed to be paid. "/>
  </r>
  <r>
    <s v="Payment"/>
    <d v="2007-11-02T00:00:00"/>
    <d v="2007-10-31T00:00:00"/>
    <n v="2007"/>
    <s v="Pure, David T. and Pamela J."/>
    <s v="FNBC Checking 9018"/>
    <s v="Undeposited Funds"/>
    <n v="-210"/>
    <x v="1"/>
    <m/>
    <x v="11"/>
    <s v="As best I can tell, David Pure was paying the wrong amount every month and I just credited whatever invoice needed to be paid. "/>
  </r>
  <r>
    <s v="Payment"/>
    <d v="2008-02-07T00:00:00"/>
    <d v="2008-02-06T00:00:00"/>
    <n v="2008"/>
    <s v="Pure, David T. and Pamela J."/>
    <s v="FNBC Checking 9018"/>
    <s v="Undeposited Funds"/>
    <n v="-480"/>
    <x v="1"/>
    <n v="3"/>
    <x v="11"/>
    <m/>
  </r>
  <r>
    <s v="Payment"/>
    <d v="2008-06-16T00:00:00"/>
    <d v="2008-06-12T00:00:00"/>
    <n v="2008"/>
    <s v="Pure, David T. and Pamela J."/>
    <s v="FNBC Checking 9018"/>
    <s v="Undeposited Funds"/>
    <n v="-480"/>
    <x v="1"/>
    <n v="3"/>
    <x v="11"/>
    <m/>
  </r>
  <r>
    <s v="Payment"/>
    <d v="2008-09-05T00:00:00"/>
    <d v="2008-09-04T00:00:00"/>
    <n v="2008"/>
    <s v="Pure, David T. and Pamela J."/>
    <s v="FNBC Checking 9018"/>
    <s v="Undeposited Funds"/>
    <n v="-480"/>
    <x v="1"/>
    <n v="3"/>
    <x v="11"/>
    <m/>
  </r>
  <r>
    <s v="Payment"/>
    <d v="2008-12-05T00:00:00"/>
    <d v="2008-12-04T00:00:00"/>
    <n v="2008"/>
    <s v="Pure, David T. and Pamela J."/>
    <s v="FNBC Checking 9018"/>
    <s v="Undeposited Funds"/>
    <n v="-480"/>
    <x v="1"/>
    <n v="3"/>
    <x v="11"/>
    <m/>
  </r>
  <r>
    <s v="Payment"/>
    <d v="2009-07-02T00:00:00"/>
    <d v="2009-06-29T00:00:00"/>
    <n v="2009"/>
    <s v="Pure, David T. and Pamela J."/>
    <s v="FNBC Checking 9018"/>
    <s v="Undeposited Funds"/>
    <n v="-960"/>
    <x v="1"/>
    <n v="6"/>
    <x v="11"/>
    <m/>
  </r>
  <r>
    <s v="Payment"/>
    <d v="2009-12-04T00:00:00"/>
    <d v="2009-12-03T00:00:00"/>
    <n v="2009"/>
    <s v="Pure, David T. and Pamela J."/>
    <s v="1st Bank HOA Checking"/>
    <s v="Undeposited Funds"/>
    <n v="-480"/>
    <x v="1"/>
    <n v="3"/>
    <x v="11"/>
    <m/>
  </r>
  <r>
    <s v="Payment"/>
    <d v="2009-12-21T00:00:00"/>
    <d v="2009-12-17T00:00:00"/>
    <n v="2009"/>
    <s v="Pure, David T. and Pamela J."/>
    <s v="1st Bank HOA Checking"/>
    <s v="Undeposited Funds"/>
    <n v="-480"/>
    <x v="1"/>
    <n v="3"/>
    <x v="11"/>
    <m/>
  </r>
  <r>
    <s v="Payment"/>
    <d v="2010-01-28T00:00:00"/>
    <d v="2010-01-28T00:00:00"/>
    <n v="2010"/>
    <s v="Pure, David T. and Pamela J."/>
    <s v="1st Bank HOA Checking"/>
    <s v="Undeposited Funds"/>
    <n v="-125"/>
    <x v="1"/>
    <n v="1"/>
    <x v="11"/>
    <m/>
  </r>
  <r>
    <s v="Payment"/>
    <d v="2010-02-22T00:00:00"/>
    <d v="2010-02-19T00:00:00"/>
    <n v="2010"/>
    <s v="Pure, David T. and Pamela J."/>
    <s v="1st Bank HOA Checking"/>
    <s v="Undeposited Funds"/>
    <n v="-125"/>
    <x v="1"/>
    <n v="1"/>
    <x v="11"/>
    <m/>
  </r>
  <r>
    <s v="Payment"/>
    <d v="2010-03-19T00:00:00"/>
    <d v="2010-03-18T00:00:00"/>
    <n v="2010"/>
    <s v="Pure, David T. and Pamela J."/>
    <s v="1st Bank HOA Checking"/>
    <s v="Undeposited Funds"/>
    <n v="-125"/>
    <x v="1"/>
    <n v="1"/>
    <x v="11"/>
    <m/>
  </r>
  <r>
    <s v="Payment"/>
    <d v="2010-06-26T00:00:00"/>
    <d v="2010-06-26T00:00:00"/>
    <n v="2010"/>
    <s v="Pure, David T. and Pamela J."/>
    <s v="1st Bank HOA Checking"/>
    <s v="Undeposited Funds"/>
    <n v="-125"/>
    <x v="1"/>
    <n v="1"/>
    <x v="11"/>
    <m/>
  </r>
  <r>
    <s v="Payment"/>
    <d v="2010-06-26T00:00:00"/>
    <d v="2010-06-26T00:00:00"/>
    <n v="2010"/>
    <s v="Pure, David T. and Pamela J."/>
    <s v="1st Bank HOA Checking"/>
    <s v="Undeposited Funds"/>
    <n v="-125"/>
    <x v="1"/>
    <n v="1"/>
    <x v="11"/>
    <m/>
  </r>
  <r>
    <s v="Payment"/>
    <d v="2010-08-06T00:00:00"/>
    <d v="2010-08-05T00:00:00"/>
    <n v="2010"/>
    <s v="Pure, David T. and Pamela J."/>
    <s v="1st Bank HOA Checking"/>
    <s v="Undeposited Funds"/>
    <n v="-125"/>
    <x v="1"/>
    <n v="1"/>
    <x v="11"/>
    <m/>
  </r>
  <r>
    <s v="Payment"/>
    <d v="2010-08-20T00:00:00"/>
    <d v="2010-08-20T00:00:00"/>
    <n v="2010"/>
    <s v="Pure, David T. and Pamela J."/>
    <s v="1st Bank HOA Checking"/>
    <s v="Undeposited Funds"/>
    <n v="-125"/>
    <x v="1"/>
    <n v="1"/>
    <x v="11"/>
    <m/>
  </r>
  <r>
    <s v="Payment"/>
    <d v="2010-08-20T00:00:00"/>
    <d v="2010-08-20T00:00:00"/>
    <n v="2010"/>
    <s v="Pure, David T. and Pamela J."/>
    <s v="1st Bank HOA Checking"/>
    <s v="Undeposited Funds"/>
    <n v="-125"/>
    <x v="1"/>
    <n v="1"/>
    <x v="11"/>
    <m/>
  </r>
  <r>
    <s v="Payment"/>
    <d v="2010-10-25T00:00:00"/>
    <d v="2010-10-23T00:00:00"/>
    <n v="2010"/>
    <s v="Pure, David T. and Pamela J."/>
    <s v="1st Bank HOA Checking"/>
    <s v="Undeposited Funds"/>
    <n v="-125"/>
    <x v="1"/>
    <n v="1"/>
    <x v="11"/>
    <m/>
  </r>
  <r>
    <s v="Payment"/>
    <d v="2010-12-10T00:00:00"/>
    <d v="2010-12-09T00:00:00"/>
    <n v="2010"/>
    <s v="Pure, David T. and Pamela J."/>
    <s v="1st Bank HOA Checking"/>
    <s v="Undeposited Funds"/>
    <n v="-125"/>
    <x v="1"/>
    <n v="1"/>
    <x v="11"/>
    <m/>
  </r>
  <r>
    <s v="Payment"/>
    <d v="2010-12-10T00:00:00"/>
    <d v="2010-12-09T00:00:00"/>
    <n v="2010"/>
    <s v="Pure, David T. and Pamela J."/>
    <s v="1st Bank HOA Checking"/>
    <s v="Undeposited Funds"/>
    <n v="-125"/>
    <x v="1"/>
    <n v="1"/>
    <x v="11"/>
    <m/>
  </r>
  <r>
    <s v="Payment"/>
    <d v="2011-02-08T00:00:00"/>
    <d v="2011-02-08T00:00:00"/>
    <n v="2011"/>
    <s v="Pure, David T. and Pamela J."/>
    <s v="1st Bank HOA Checking"/>
    <s v="Undeposited Funds"/>
    <n v="-125"/>
    <x v="1"/>
    <n v="1"/>
    <x v="11"/>
    <m/>
  </r>
  <r>
    <s v="Payment"/>
    <d v="2011-03-04T00:00:00"/>
    <d v="2011-03-03T00:00:00"/>
    <n v="2011"/>
    <s v="Pure, David T. and Pamela J."/>
    <s v="1st Bank HOA Checking"/>
    <s v="Undeposited Funds"/>
    <n v="-250"/>
    <x v="1"/>
    <n v="2"/>
    <x v="11"/>
    <m/>
  </r>
  <r>
    <s v="Payment"/>
    <d v="2011-04-18T00:00:00"/>
    <d v="2011-04-14T00:00:00"/>
    <n v="2011"/>
    <s v="Pure, David T. and Pamela J."/>
    <s v="1st Bank HOA Checking"/>
    <s v="Undeposited Funds"/>
    <n v="-125"/>
    <x v="1"/>
    <n v="1"/>
    <x v="11"/>
    <m/>
  </r>
  <r>
    <s v="Payment"/>
    <d v="2011-05-13T00:00:00"/>
    <d v="2011-05-13T00:00:00"/>
    <n v="2011"/>
    <s v="Pure, David T. and Pamela J."/>
    <s v="1st Bank HOA Checking"/>
    <s v="Undeposited Funds"/>
    <n v="-125"/>
    <x v="1"/>
    <n v="1"/>
    <x v="11"/>
    <m/>
  </r>
  <r>
    <s v="Payment"/>
    <d v="2011-06-10T00:00:00"/>
    <d v="2011-06-10T00:00:00"/>
    <n v="2011"/>
    <s v="Pure, David T. and Pamela J."/>
    <s v="1st Bank HOA Checking"/>
    <s v="Undeposited Funds"/>
    <n v="-125"/>
    <x v="1"/>
    <n v="1"/>
    <x v="11"/>
    <m/>
  </r>
  <r>
    <s v="Payment"/>
    <d v="2011-07-18T00:00:00"/>
    <d v="2011-07-16T00:00:00"/>
    <n v="2011"/>
    <s v="Pure, David T. and Pamela J."/>
    <s v="1st Bank HOA Checking"/>
    <s v="Undeposited Funds"/>
    <n v="-125"/>
    <x v="1"/>
    <n v="1"/>
    <x v="11"/>
    <m/>
  </r>
  <r>
    <s v="Payment"/>
    <d v="2011-08-26T00:00:00"/>
    <d v="2011-08-24T00:00:00"/>
    <n v="2011"/>
    <s v="Pure, David T. and Pamela J."/>
    <s v="1st Bank HOA Checking"/>
    <s v="Undeposited Funds"/>
    <n v="-125"/>
    <x v="1"/>
    <n v="1"/>
    <x v="11"/>
    <m/>
  </r>
  <r>
    <s v="Payment"/>
    <d v="2011-10-10T00:00:00"/>
    <d v="2011-10-07T00:00:00"/>
    <n v="2011"/>
    <s v="Pure, David T. and Pamela J."/>
    <s v="1st Bank HOA Checking"/>
    <s v="Undeposited Funds"/>
    <n v="-125"/>
    <x v="1"/>
    <n v="1"/>
    <x v="11"/>
    <m/>
  </r>
  <r>
    <s v="Payment"/>
    <d v="2011-10-10T00:00:00"/>
    <d v="2011-10-07T00:00:00"/>
    <n v="2011"/>
    <s v="Pure, David T. and Pamela J."/>
    <s v="1st Bank HOA Checking"/>
    <s v="Undeposited Funds"/>
    <n v="-125"/>
    <x v="1"/>
    <n v="1"/>
    <x v="11"/>
    <m/>
  </r>
  <r>
    <s v="Payment"/>
    <d v="2011-11-18T00:00:00"/>
    <d v="2011-11-18T00:00:00"/>
    <n v="2011"/>
    <s v="Pure, David T. and Pamela J."/>
    <s v="1st Bank HOA Checking"/>
    <s v="Undeposited Funds"/>
    <n v="-125"/>
    <x v="1"/>
    <n v="1"/>
    <x v="11"/>
    <m/>
  </r>
  <r>
    <s v="Payment"/>
    <d v="2011-12-12T00:00:00"/>
    <d v="2011-12-12T00:00:00"/>
    <n v="2011"/>
    <s v="Pure, David T. and Pamela J."/>
    <s v="1st Bank HOA Checking"/>
    <s v="Undeposited Funds"/>
    <n v="-125"/>
    <x v="1"/>
    <n v="1"/>
    <x v="11"/>
    <m/>
  </r>
  <r>
    <s v="Payment"/>
    <d v="2012-01-20T00:00:00"/>
    <d v="2012-01-20T00:00:00"/>
    <n v="2012"/>
    <s v="Pure, David T. and Pamela J."/>
    <s v="1st Bank HOA Checking"/>
    <s v="Undeposited Funds"/>
    <n v="-125"/>
    <x v="1"/>
    <n v="1"/>
    <x v="11"/>
    <m/>
  </r>
  <r>
    <s v="Payment"/>
    <d v="2012-02-06T00:00:00"/>
    <d v="2012-02-05T00:00:00"/>
    <n v="2012"/>
    <s v="Pure, David T. and Pamela J."/>
    <s v="1st Bank HOA Checking"/>
    <s v="Undeposited Funds"/>
    <n v="-125"/>
    <x v="1"/>
    <n v="1"/>
    <x v="11"/>
    <m/>
  </r>
  <r>
    <s v="Payment"/>
    <d v="2012-03-16T00:00:00"/>
    <d v="2012-03-16T00:00:00"/>
    <n v="2012"/>
    <s v="Pure, David T. and Pamela J."/>
    <s v="1st Bank HOA Checking"/>
    <s v="Undeposited Funds"/>
    <n v="-125"/>
    <x v="1"/>
    <n v="1"/>
    <x v="11"/>
    <m/>
  </r>
  <r>
    <s v="Payment"/>
    <d v="2012-05-03T00:00:00"/>
    <d v="2012-05-03T00:00:00"/>
    <n v="2012"/>
    <s v="Pure, David T. and Pamela J."/>
    <s v="1st Bank HOA Checking"/>
    <s v="Undeposited Funds"/>
    <n v="-125"/>
    <x v="1"/>
    <n v="1"/>
    <x v="11"/>
    <m/>
  </r>
  <r>
    <s v="Payment"/>
    <d v="2012-05-03T00:00:00"/>
    <d v="2012-05-03T00:00:00"/>
    <n v="2012"/>
    <s v="Pure, David T. and Pamela J."/>
    <s v="1st Bank HOA Checking"/>
    <s v="Undeposited Funds"/>
    <n v="-125"/>
    <x v="1"/>
    <n v="1"/>
    <x v="11"/>
    <m/>
  </r>
  <r>
    <s v="Payment"/>
    <d v="2012-06-11T00:00:00"/>
    <d v="2012-06-11T00:00:00"/>
    <n v="2012"/>
    <s v="Pure, David T. and Pamela J."/>
    <s v="1st Bank HOA Checking"/>
    <s v="Undeposited Funds"/>
    <n v="-125"/>
    <x v="1"/>
    <n v="1"/>
    <x v="11"/>
    <m/>
  </r>
  <r>
    <s v="Payment"/>
    <d v="2012-07-10T00:00:00"/>
    <d v="2012-07-08T00:00:00"/>
    <n v="2012"/>
    <s v="Pure, David T. and Pamela J."/>
    <s v="1st Bank HOA Checking"/>
    <s v="Undeposited Funds"/>
    <n v="-125"/>
    <x v="1"/>
    <n v="1"/>
    <x v="11"/>
    <m/>
  </r>
  <r>
    <s v="Payment"/>
    <d v="2012-08-03T00:00:00"/>
    <d v="2012-08-03T00:00:00"/>
    <n v="2012"/>
    <s v="Pure, David T. and Pamela J."/>
    <s v="1st Bank HOA Checking"/>
    <s v="Undeposited Funds"/>
    <n v="-125"/>
    <x v="1"/>
    <n v="1"/>
    <x v="11"/>
    <m/>
  </r>
  <r>
    <s v="Payment"/>
    <d v="2012-09-07T00:00:00"/>
    <d v="2012-09-07T00:00:00"/>
    <n v="2012"/>
    <s v="Pure, David T. and Pamela J."/>
    <s v="1st Bank HOA Checking"/>
    <s v="Undeposited Funds"/>
    <n v="-125"/>
    <x v="1"/>
    <n v="1"/>
    <x v="11"/>
    <m/>
  </r>
  <r>
    <s v="Payment"/>
    <d v="2012-10-11T00:00:00"/>
    <d v="2012-10-10T00:00:00"/>
    <n v="2012"/>
    <s v="Pure, David T. and Pamela J."/>
    <s v="1st Bank HOA Checking"/>
    <s v="Undeposited Funds"/>
    <n v="-125"/>
    <x v="1"/>
    <n v="1"/>
    <x v="11"/>
    <m/>
  </r>
  <r>
    <s v="Payment"/>
    <d v="2012-11-23T00:00:00"/>
    <d v="2012-11-21T00:00:00"/>
    <n v="2012"/>
    <s v="Pure, David T. and Pamela J."/>
    <s v="1st Bank HOA Checking"/>
    <s v="Undeposited Funds"/>
    <n v="-125"/>
    <x v="1"/>
    <n v="1"/>
    <x v="11"/>
    <m/>
  </r>
  <r>
    <s v="Payment"/>
    <d v="2012-12-28T00:00:00"/>
    <d v="2012-12-28T00:00:00"/>
    <n v="2012"/>
    <s v="Pure, David T. and Pamela J."/>
    <s v="1st Bank HOA Checking"/>
    <s v="Undeposited Funds"/>
    <n v="-125"/>
    <x v="1"/>
    <n v="1"/>
    <x v="11"/>
    <m/>
  </r>
  <r>
    <s v="Payment"/>
    <d v="2013-01-08T00:00:00"/>
    <d v="2012-12-31T00:00:00"/>
    <n v="2012"/>
    <s v="Pure, David T. and Pamela J."/>
    <s v="1st Bank HOA Checking"/>
    <s v="Undeposited Funds"/>
    <n v="-125"/>
    <x v="1"/>
    <n v="1"/>
    <x v="11"/>
    <m/>
  </r>
  <r>
    <s v="Payment"/>
    <d v="2013-02-11T00:00:00"/>
    <d v="2013-02-08T00:00:00"/>
    <n v="2013"/>
    <s v="Pure, David T. and Pamela J."/>
    <s v="1st Bank HOA Checking"/>
    <s v="Undeposited Funds"/>
    <n v="-125"/>
    <x v="1"/>
    <n v="1"/>
    <x v="11"/>
    <m/>
  </r>
  <r>
    <s v="Payment"/>
    <d v="2013-03-18T00:00:00"/>
    <d v="2013-03-16T00:00:00"/>
    <n v="2013"/>
    <s v="Pure, David T. and Pamela J."/>
    <s v="1st Bank HOA Checking"/>
    <s v="Undeposited Funds"/>
    <n v="-125"/>
    <x v="1"/>
    <n v="1"/>
    <x v="11"/>
    <m/>
  </r>
  <r>
    <s v="Payment"/>
    <d v="2013-04-04T00:00:00"/>
    <d v="2013-04-03T00:00:00"/>
    <n v="2013"/>
    <s v="Pure, David T. and Pamela J."/>
    <s v="1st Bank HOA Checking"/>
    <s v="Undeposited Funds"/>
    <n v="-125"/>
    <x v="1"/>
    <n v="1"/>
    <x v="11"/>
    <m/>
  </r>
  <r>
    <s v="Payment"/>
    <d v="2013-05-09T00:00:00"/>
    <d v="2013-05-08T00:00:00"/>
    <n v="2013"/>
    <s v="Pure, David T. and Pamela J."/>
    <s v="1st Bank HOA Checking"/>
    <s v="Undeposited Funds"/>
    <n v="-125"/>
    <x v="1"/>
    <n v="1"/>
    <x v="11"/>
    <m/>
  </r>
  <r>
    <s v="Payment"/>
    <d v="2013-06-20T00:00:00"/>
    <d v="2013-06-20T00:00:00"/>
    <n v="2013"/>
    <s v="Pure, David T. and Pamela J."/>
    <s v="1st Bank HOA Checking"/>
    <s v="Undeposited Funds"/>
    <n v="-125"/>
    <x v="1"/>
    <n v="1"/>
    <x v="11"/>
    <m/>
  </r>
  <r>
    <s v="Payment"/>
    <d v="2013-07-08T00:00:00"/>
    <d v="2013-07-08T00:00:00"/>
    <n v="2013"/>
    <s v="Pure, David T. and Pamela J."/>
    <s v="1st Bank HOA Checking"/>
    <s v="Undeposited Funds"/>
    <n v="-125"/>
    <x v="1"/>
    <n v="1"/>
    <x v="11"/>
    <m/>
  </r>
  <r>
    <s v="Payment"/>
    <d v="2013-08-19T00:00:00"/>
    <d v="2013-08-19T00:00:00"/>
    <n v="2013"/>
    <s v="Pure, David T. and Pamela J."/>
    <s v="1st Bank HOA Checking"/>
    <s v="Undeposited Funds"/>
    <n v="-125"/>
    <x v="1"/>
    <n v="1"/>
    <x v="11"/>
    <m/>
  </r>
  <r>
    <s v="Payment"/>
    <d v="2013-09-05T00:00:00"/>
    <d v="2013-09-05T00:00:00"/>
    <n v="2013"/>
    <s v="Pure, David T. and Pamela J."/>
    <s v="1st Bank HOA Checking"/>
    <s v="Undeposited Funds"/>
    <n v="-125"/>
    <x v="1"/>
    <n v="1"/>
    <x v="11"/>
    <m/>
  </r>
  <r>
    <s v="Payment"/>
    <d v="2013-10-04T00:00:00"/>
    <d v="2013-10-03T00:00:00"/>
    <n v="2013"/>
    <s v="Pure, David T. and Pamela J."/>
    <s v="1st Bank HOA Checking"/>
    <s v="Undeposited Funds"/>
    <n v="-125"/>
    <x v="1"/>
    <n v="1"/>
    <x v="11"/>
    <m/>
  </r>
  <r>
    <s v="Payment"/>
    <d v="2013-11-04T00:00:00"/>
    <d v="2013-11-01T00:00:00"/>
    <n v="2013"/>
    <s v="Pure, David T. and Pamela J."/>
    <s v="1st Bank HOA Checking"/>
    <s v="Undeposited Funds"/>
    <n v="-125"/>
    <x v="1"/>
    <n v="1"/>
    <x v="11"/>
    <m/>
  </r>
  <r>
    <s v="Payment"/>
    <d v="2013-12-09T00:00:00"/>
    <d v="2013-12-06T00:00:00"/>
    <n v="2013"/>
    <s v="Pure, David T. and Pamela J."/>
    <s v="1st Bank HOA Checking"/>
    <s v="Undeposited Funds"/>
    <n v="-125"/>
    <x v="1"/>
    <n v="1"/>
    <x v="11"/>
    <m/>
  </r>
  <r>
    <s v="Payment"/>
    <d v="2014-01-08T00:00:00"/>
    <d v="2014-01-06T00:00:00"/>
    <n v="2014"/>
    <s v="Pure, David T. and Pamela J."/>
    <s v="1st Bank HOA Checking"/>
    <s v="Undeposited Funds"/>
    <n v="-125"/>
    <x v="1"/>
    <n v="1"/>
    <x v="11"/>
    <m/>
  </r>
  <r>
    <s v="Payment"/>
    <d v="2014-05-21T00:00:00"/>
    <d v="2014-05-06T00:00:00"/>
    <n v="2014"/>
    <s v="Pure, David T. and Pamela J."/>
    <s v="1st Bank HOA Checking"/>
    <s v="Undeposited Funds"/>
    <n v="-500"/>
    <x v="1"/>
    <n v="4"/>
    <x v="11"/>
    <m/>
  </r>
  <r>
    <s v="Payment"/>
    <d v="2014-07-08T00:00:00"/>
    <d v="2014-07-08T00:00:00"/>
    <n v="2014"/>
    <s v="Pure, David T. and Pamela J."/>
    <s v="1st Bank HOA Checking"/>
    <s v="Undeposited Funds"/>
    <n v="-125"/>
    <x v="1"/>
    <n v="1"/>
    <x v="11"/>
    <m/>
  </r>
  <r>
    <s v="Payment"/>
    <d v="2014-07-08T00:00:00"/>
    <d v="2014-07-08T00:00:00"/>
    <n v="2014"/>
    <s v="Pure, David T. and Pamela J."/>
    <s v="1st Bank HOA Checking"/>
    <s v="Undeposited Funds"/>
    <n v="-125"/>
    <x v="1"/>
    <n v="1"/>
    <x v="11"/>
    <m/>
  </r>
  <r>
    <s v="Payment"/>
    <d v="2014-08-12T00:00:00"/>
    <d v="2014-08-12T00:00:00"/>
    <n v="2014"/>
    <s v="Pure, David T. and Pamela J."/>
    <s v="1st Bank HOA Checking"/>
    <s v="Undeposited Funds"/>
    <n v="-125"/>
    <x v="1"/>
    <n v="1"/>
    <x v="11"/>
    <m/>
  </r>
  <r>
    <s v="Payment"/>
    <d v="2014-09-19T00:00:00"/>
    <d v="2014-09-19T00:00:00"/>
    <n v="2014"/>
    <s v="Pure, David T. and Pamela J."/>
    <s v="1st Bank HOA Checking"/>
    <s v="Undeposited Funds"/>
    <n v="-125"/>
    <x v="1"/>
    <n v="1"/>
    <x v="11"/>
    <m/>
  </r>
  <r>
    <s v="Payment"/>
    <d v="2014-09-19T00:00:00"/>
    <d v="2014-09-19T00:00:00"/>
    <n v="2014"/>
    <s v="Pure, David T. and Pamela J."/>
    <s v="1st Bank HOA Checking"/>
    <s v="Undeposited Funds"/>
    <n v="-125"/>
    <x v="1"/>
    <n v="1"/>
    <x v="11"/>
    <m/>
  </r>
  <r>
    <s v="Payment"/>
    <d v="2014-11-13T00:00:00"/>
    <d v="2014-11-13T00:00:00"/>
    <n v="2014"/>
    <s v="Pure, David T. and Pamela J."/>
    <s v="1st Bank HOA Checking"/>
    <s v="Undeposited Funds"/>
    <n v="-125"/>
    <x v="1"/>
    <n v="1"/>
    <x v="11"/>
    <m/>
  </r>
  <r>
    <s v="Payment"/>
    <d v="2014-11-25T00:00:00"/>
    <d v="2014-11-21T00:00:00"/>
    <n v="2014"/>
    <s v="Pure, David T. and Pamela J."/>
    <s v="1st Bank HOA Checking"/>
    <s v="Undeposited Funds"/>
    <n v="-250"/>
    <x v="1"/>
    <n v="2"/>
    <x v="11"/>
    <m/>
  </r>
  <r>
    <s v="Payment"/>
    <d v="2015-08-10T00:00:00"/>
    <d v="2015-08-07T00:00:00"/>
    <n v="2015"/>
    <s v="Pure, David T. and Pamela J."/>
    <s v="1st Bank HOA Checking"/>
    <s v="Undeposited Funds"/>
    <n v="-1100"/>
    <x v="1"/>
    <m/>
    <x v="11"/>
    <m/>
  </r>
  <r>
    <s v="Payment"/>
    <d v="2016-03-03T00:00:00"/>
    <d v="2016-03-03T00:00:00"/>
    <n v="2016"/>
    <s v="Pure, David T. and Pamela J."/>
    <s v="1st Bank HOA Checking"/>
    <s v="Undeposited Funds"/>
    <n v="-200"/>
    <x v="1"/>
    <n v="2"/>
    <x v="11"/>
    <m/>
  </r>
  <r>
    <s v="Payment"/>
    <d v="2016-04-06T00:00:00"/>
    <d v="2016-04-06T00:00:00"/>
    <n v="2016"/>
    <s v="Pure, David T. and Pamela J."/>
    <s v="1st Bank HOA Checking"/>
    <s v="Undeposited Funds"/>
    <n v="-100"/>
    <x v="1"/>
    <n v="1"/>
    <x v="11"/>
    <m/>
  </r>
  <r>
    <s v="Payment"/>
    <d v="2016-04-27T00:00:00"/>
    <d v="2016-04-27T00:00:00"/>
    <n v="2016"/>
    <s v="Pure, David T. and Pamela J."/>
    <s v="1st Bank HOA Checking"/>
    <s v="Undeposited Funds"/>
    <n v="-100"/>
    <x v="1"/>
    <n v="1"/>
    <x v="11"/>
    <m/>
  </r>
  <r>
    <s v="Payment"/>
    <d v="2016-06-08T00:00:00"/>
    <d v="2016-06-06T00:00:00"/>
    <n v="2016"/>
    <s v="Pure, David T. and Pamela J."/>
    <s v="1st Bank HOA Checking"/>
    <s v="Undeposited Funds"/>
    <n v="-100"/>
    <x v="1"/>
    <n v="1"/>
    <x v="11"/>
    <m/>
  </r>
  <r>
    <s v="Payment"/>
    <d v="2016-07-11T00:00:00"/>
    <d v="2016-07-01T00:00:00"/>
    <n v="2016"/>
    <s v="Pure, David T. and Pamela J."/>
    <s v="1st Bank HOA Checking"/>
    <s v="Undeposited Funds"/>
    <n v="-100"/>
    <x v="1"/>
    <n v="1"/>
    <x v="11"/>
    <m/>
  </r>
  <r>
    <s v="Payment"/>
    <d v="2016-08-18T00:00:00"/>
    <d v="2016-08-17T00:00:00"/>
    <n v="2016"/>
    <s v="Pure, David T. and Pamela J."/>
    <s v="1st Bank HOA Checking"/>
    <s v="Undeposited Funds"/>
    <n v="-100"/>
    <x v="1"/>
    <n v="1"/>
    <x v="11"/>
    <m/>
  </r>
  <r>
    <s v="Payment"/>
    <d v="2016-09-20T00:00:00"/>
    <d v="2016-09-20T00:00:00"/>
    <n v="2016"/>
    <s v="Pure, David T. and Pamela J."/>
    <s v="1st Bank HOA Checking"/>
    <s v="Undeposited Funds"/>
    <n v="-200"/>
    <x v="1"/>
    <n v="2"/>
    <x v="11"/>
    <m/>
  </r>
  <r>
    <s v="Payment"/>
    <d v="2016-11-09T00:00:00"/>
    <d v="2016-11-05T00:00:00"/>
    <n v="2016"/>
    <s v="Pure, David T. and Pamela J."/>
    <s v="1st Bank HOA Checking"/>
    <s v="Undeposited Funds"/>
    <n v="-100"/>
    <x v="1"/>
    <n v="1"/>
    <x v="11"/>
    <m/>
  </r>
  <r>
    <s v="Payment"/>
    <d v="2016-12-08T00:00:00"/>
    <d v="2016-12-08T00:00:00"/>
    <n v="2016"/>
    <s v="Pure, David T. and Pamela J."/>
    <s v="1st Bank HOA Checking"/>
    <s v="Undeposited Funds"/>
    <n v="-100"/>
    <x v="1"/>
    <n v="1"/>
    <x v="11"/>
    <m/>
  </r>
  <r>
    <s v="Payment"/>
    <d v="2017-01-25T00:00:00"/>
    <d v="2017-01-25T00:00:00"/>
    <n v="2017"/>
    <s v="Pure, David T. and Pamela J."/>
    <s v="1st Bank HOA Checking"/>
    <s v="Undeposited Funds"/>
    <n v="-100"/>
    <x v="1"/>
    <s v="2017 (complete)"/>
    <x v="11"/>
    <m/>
  </r>
  <r>
    <s v="Payment"/>
    <d v="2017-02-23T00:00:00"/>
    <d v="2017-02-23T00:00:00"/>
    <n v="2017"/>
    <s v="Pure, David T. and Pamela J."/>
    <s v="1st Bank HOA Checking"/>
    <s v="Undeposited Funds"/>
    <n v="-366.67"/>
    <x v="1"/>
    <s v="2017 (complete)"/>
    <x v="11"/>
    <m/>
  </r>
  <r>
    <s v="Payment"/>
    <d v="2017-02-23T00:00:00"/>
    <d v="2017-02-23T00:00:00"/>
    <n v="2017"/>
    <s v="Pure, David T. and Pamela J."/>
    <s v="1st Bank HOA Checking"/>
    <s v="Undeposited Funds"/>
    <n v="-366.67"/>
    <x v="1"/>
    <s v="2017 (complete)"/>
    <x v="11"/>
    <m/>
  </r>
  <r>
    <s v="Payment"/>
    <d v="2017-02-23T00:00:00"/>
    <d v="2017-02-23T00:00:00"/>
    <n v="2017"/>
    <s v="Pure, David T. and Pamela J."/>
    <s v="1st Bank HOA Checking"/>
    <s v="Undeposited Funds"/>
    <n v="-366.66"/>
    <x v="1"/>
    <s v="2017 (complete)"/>
    <x v="11"/>
    <m/>
  </r>
  <r>
    <s v="Payment"/>
    <d v="2018-02-08T00:00:00"/>
    <d v="2018-02-08T00:00:00"/>
    <n v="2018"/>
    <s v="Pure, David T. and Pamela J."/>
    <s v="1st Bank HOA Checking"/>
    <s v="Undeposited Funds"/>
    <n v="100"/>
    <x v="0"/>
    <s v="2018 (complete)"/>
    <x v="11"/>
    <m/>
  </r>
  <r>
    <s v="Payment"/>
    <d v="2018-02-08T00:00:00"/>
    <d v="2018-02-08T00:00:00"/>
    <n v="2018"/>
    <s v="Pure, David T. and Pamela J."/>
    <s v="1st Bank HOA Checking"/>
    <s v="Undeposited Funds"/>
    <n v="-1200"/>
    <x v="1"/>
    <s v="2018 (complete)"/>
    <x v="11"/>
    <m/>
  </r>
  <r>
    <s v="Payment"/>
    <d v="2018-06-05T00:00:00"/>
    <d v="2018-06-05T00:00:00"/>
    <n v="2018"/>
    <s v="Pure, David T. and Pamela J."/>
    <s v="1st Bank HOA Checking"/>
    <s v="Undeposited Funds"/>
    <n v="-45"/>
    <x v="5"/>
    <m/>
    <x v="11"/>
    <m/>
  </r>
  <r>
    <s v="Payment"/>
    <d v="2019-02-11T00:00:00"/>
    <d v="2019-02-11T00:00:00"/>
    <n v="2019"/>
    <s v="Pure, David T. and Pamela J."/>
    <s v="1st Bank HOA Checking"/>
    <s v="Undeposited Funds"/>
    <n v="-1200"/>
    <x v="1"/>
    <s v="2019 (complete)"/>
    <x v="11"/>
    <m/>
  </r>
  <r>
    <s v="Payment"/>
    <d v="2009-12-16T00:00:00"/>
    <d v="2009-12-07T00:00:00"/>
    <n v="2009"/>
    <s v="Powers, Victoria"/>
    <s v="1st Bank HOA Reserve Account"/>
    <s v="Undeposited Funds"/>
    <n v="-450"/>
    <x v="2"/>
    <s v="$450 deposit 12/16/2009"/>
    <x v="12"/>
    <s v="Changed fm &quot;Dues&quot; to &quot;Working Capital Contribution&quot;; in QB as Reserve Funds"/>
  </r>
  <r>
    <s v="Payment"/>
    <d v="2009-12-16T00:00:00"/>
    <d v="2009-12-07T00:00:00"/>
    <n v="2009"/>
    <s v="Powers, Victoria"/>
    <s v="1st Bank HOA Checking"/>
    <s v="Undeposited Funds"/>
    <n v="-160"/>
    <x v="1"/>
    <n v="1"/>
    <x v="12"/>
    <m/>
  </r>
  <r>
    <s v="Payment"/>
    <d v="2010-01-28T00:00:00"/>
    <d v="2010-01-28T00:00:00"/>
    <n v="2010"/>
    <s v="Powers, Victoria"/>
    <s v="1st Bank HOA Checking"/>
    <s v="Undeposited Funds"/>
    <n v="-125"/>
    <x v="1"/>
    <n v="1"/>
    <x v="12"/>
    <m/>
  </r>
  <r>
    <s v="Payment"/>
    <d v="2010-03-19T00:00:00"/>
    <d v="2010-03-18T00:00:00"/>
    <n v="2010"/>
    <s v="Powers, Victoria"/>
    <s v="1st Bank HOA Checking"/>
    <s v="Undeposited Funds"/>
    <n v="-125"/>
    <x v="1"/>
    <n v="1"/>
    <x v="12"/>
    <m/>
  </r>
  <r>
    <s v="Payment"/>
    <d v="2010-04-16T00:00:00"/>
    <d v="2010-04-15T00:00:00"/>
    <n v="2010"/>
    <s v="Powers, Victoria"/>
    <s v="1st Bank HOA Checking"/>
    <s v="Undeposited Funds"/>
    <n v="-125"/>
    <x v="1"/>
    <n v="1"/>
    <x v="12"/>
    <m/>
  </r>
  <r>
    <s v="Payment"/>
    <d v="2010-05-07T00:00:00"/>
    <d v="2010-05-07T00:00:00"/>
    <n v="2010"/>
    <s v="Powers, Victoria"/>
    <s v="1st Bank HOA Checking"/>
    <s v="Undeposited Funds"/>
    <n v="-125"/>
    <x v="1"/>
    <n v="1"/>
    <x v="12"/>
    <m/>
  </r>
  <r>
    <s v="Payment"/>
    <d v="2010-06-26T00:00:00"/>
    <d v="2010-06-26T00:00:00"/>
    <n v="2010"/>
    <s v="Powers, Victoria"/>
    <s v="1st Bank HOA Checking"/>
    <s v="Undeposited Funds"/>
    <n v="-125"/>
    <x v="1"/>
    <n v="1"/>
    <x v="12"/>
    <m/>
  </r>
  <r>
    <s v="Payment"/>
    <d v="2010-06-26T00:00:00"/>
    <d v="2010-06-26T00:00:00"/>
    <n v="2010"/>
    <s v="Powers, Victoria"/>
    <s v="1st Bank HOA Checking"/>
    <s v="Undeposited Funds"/>
    <n v="-125"/>
    <x v="1"/>
    <n v="1"/>
    <x v="12"/>
    <m/>
  </r>
  <r>
    <s v="Payment"/>
    <d v="2010-08-06T00:00:00"/>
    <d v="2010-08-05T00:00:00"/>
    <n v="2010"/>
    <s v="Powers, Victoria"/>
    <s v="1st Bank HOA Checking"/>
    <s v="Undeposited Funds"/>
    <n v="-125"/>
    <x v="1"/>
    <n v="1"/>
    <x v="12"/>
    <m/>
  </r>
  <r>
    <s v="Payment"/>
    <d v="2010-10-01T00:00:00"/>
    <d v="2010-09-30T00:00:00"/>
    <n v="2010"/>
    <s v="Powers, Victoria"/>
    <s v="1st Bank HOA Checking"/>
    <s v="Undeposited Funds"/>
    <n v="-125"/>
    <x v="1"/>
    <n v="1"/>
    <x v="12"/>
    <m/>
  </r>
  <r>
    <s v="Payment"/>
    <d v="2010-10-01T00:00:00"/>
    <d v="2010-09-30T00:00:00"/>
    <n v="2010"/>
    <s v="Powers, Victoria"/>
    <s v="1st Bank HOA Checking"/>
    <s v="Undeposited Funds"/>
    <n v="-125"/>
    <x v="1"/>
    <n v="1"/>
    <x v="12"/>
    <m/>
  </r>
  <r>
    <s v="Payment"/>
    <d v="2010-10-01T00:00:00"/>
    <d v="2010-09-30T00:00:00"/>
    <n v="2010"/>
    <s v="Powers, Victoria"/>
    <s v="1st Bank HOA Checking"/>
    <s v="Undeposited Funds"/>
    <n v="-125"/>
    <x v="1"/>
    <n v="1"/>
    <x v="12"/>
    <m/>
  </r>
  <r>
    <s v="Payment"/>
    <d v="2010-10-25T00:00:00"/>
    <d v="2010-10-23T00:00:00"/>
    <n v="2010"/>
    <s v="Powers, Victoria"/>
    <s v="1st Bank HOA Checking"/>
    <s v="Undeposited Funds"/>
    <n v="-125"/>
    <x v="1"/>
    <n v="1"/>
    <x v="12"/>
    <m/>
  </r>
  <r>
    <s v="Payment"/>
    <d v="2010-12-10T00:00:00"/>
    <d v="2010-12-09T00:00:00"/>
    <n v="2010"/>
    <s v="Powers, Victoria"/>
    <s v="1st Bank HOA Checking"/>
    <s v="Undeposited Funds"/>
    <n v="-125"/>
    <x v="1"/>
    <n v="1"/>
    <x v="12"/>
    <m/>
  </r>
  <r>
    <s v="Payment"/>
    <d v="2011-02-08T00:00:00"/>
    <d v="2011-02-08T00:00:00"/>
    <n v="2011"/>
    <s v="Powers, Victoria"/>
    <s v="1st Bank HOA Checking"/>
    <s v="Undeposited Funds"/>
    <n v="37.5"/>
    <x v="0"/>
    <s v="2011 (complete)"/>
    <x v="12"/>
    <m/>
  </r>
  <r>
    <s v="Payment"/>
    <d v="2011-02-08T00:00:00"/>
    <d v="2011-02-08T00:00:00"/>
    <n v="2011"/>
    <s v="Powers, Victoria"/>
    <s v="1st Bank HOA Checking"/>
    <s v="Undeposited Funds"/>
    <n v="-1500"/>
    <x v="1"/>
    <s v="2011 (complete)"/>
    <x v="12"/>
    <m/>
  </r>
  <r>
    <s v="Payment"/>
    <d v="2012-02-06T00:00:00"/>
    <d v="2012-02-05T00:00:00"/>
    <n v="2012"/>
    <s v="Powers, Victoria"/>
    <s v="1st Bank HOA Checking"/>
    <s v="Undeposited Funds"/>
    <n v="37.5"/>
    <x v="0"/>
    <s v="2012 (complete)"/>
    <x v="12"/>
    <m/>
  </r>
  <r>
    <s v="Payment"/>
    <d v="2012-02-06T00:00:00"/>
    <d v="2012-02-05T00:00:00"/>
    <n v="2012"/>
    <s v="Powers, Victoria"/>
    <s v="1st Bank HOA Checking"/>
    <s v="Undeposited Funds"/>
    <n v="-1500"/>
    <x v="1"/>
    <s v="2012 (complete)"/>
    <x v="12"/>
    <m/>
  </r>
  <r>
    <s v="Payment"/>
    <d v="2013-03-18T00:00:00"/>
    <d v="2013-03-16T00:00:00"/>
    <n v="2013"/>
    <s v="Powers, Victoria"/>
    <s v="1st Bank HOA Checking"/>
    <s v="Undeposited Funds"/>
    <n v="60"/>
    <x v="0"/>
    <s v="2013 (complete)"/>
    <x v="12"/>
    <m/>
  </r>
  <r>
    <s v="Payment"/>
    <d v="2013-03-18T00:00:00"/>
    <d v="2013-03-16T00:00:00"/>
    <n v="2013"/>
    <s v="Powers, Victoria"/>
    <s v="1st Bank HOA Checking"/>
    <s v="Undeposited Funds"/>
    <n v="-1500"/>
    <x v="1"/>
    <s v="2013 (complete)"/>
    <x v="12"/>
    <m/>
  </r>
  <r>
    <s v="Payment"/>
    <d v="2014-05-21T00:00:00"/>
    <d v="2014-05-06T00:00:00"/>
    <n v="2014"/>
    <s v="Powers, Victoria"/>
    <s v="1st Bank HOA Checking"/>
    <s v="Undeposited Funds"/>
    <n v="100"/>
    <x v="0"/>
    <s v="2014 (complete)"/>
    <x v="12"/>
    <m/>
  </r>
  <r>
    <s v="Payment"/>
    <d v="2014-05-21T00:00:00"/>
    <d v="2014-05-06T00:00:00"/>
    <n v="2014"/>
    <s v="Powers, Victoria"/>
    <s v="1st Bank HOA Checking"/>
    <s v="Undeposited Funds"/>
    <n v="-1500"/>
    <x v="1"/>
    <s v="2014 (complete)"/>
    <x v="12"/>
    <m/>
  </r>
  <r>
    <s v="Payment"/>
    <d v="2015-04-23T00:00:00"/>
    <d v="2015-04-23T00:00:00"/>
    <n v="2015"/>
    <s v="Powers, Victoria"/>
    <s v="1st Bank HOA Checking"/>
    <s v="Undeposited Funds"/>
    <n v="100"/>
    <x v="0"/>
    <s v="2015 (complete)"/>
    <x v="12"/>
    <m/>
  </r>
  <r>
    <s v="Payment"/>
    <d v="2015-04-23T00:00:00"/>
    <d v="2015-04-23T00:00:00"/>
    <n v="2015"/>
    <s v="Powers, Victoria"/>
    <s v="1st Bank HOA Checking"/>
    <s v="Undeposited Funds"/>
    <n v="-1500"/>
    <x v="1"/>
    <s v="2015 (complete)"/>
    <x v="12"/>
    <m/>
  </r>
  <r>
    <s v="Payment"/>
    <d v="2016-04-07T00:00:00"/>
    <d v="2016-04-07T00:00:00"/>
    <n v="2016"/>
    <s v="Wiatrowski, Thaddeus and Connie"/>
    <s v="1st Bank HOA Checking"/>
    <s v="Undeposited Funds"/>
    <n v="100"/>
    <x v="0"/>
    <s v="2016 (complete)"/>
    <x v="12"/>
    <m/>
  </r>
  <r>
    <s v="Payment"/>
    <d v="2016-04-07T00:00:00"/>
    <d v="2016-04-07T00:00:00"/>
    <n v="2016"/>
    <s v="Wiatrowski, Thaddeus and Connie"/>
    <s v="1st Bank HOA Checking"/>
    <s v="Undeposited Funds"/>
    <n v="-1200"/>
    <x v="1"/>
    <s v="2016 (complete)"/>
    <x v="12"/>
    <m/>
  </r>
  <r>
    <s v="Payment"/>
    <d v="2017-04-10T00:00:00"/>
    <d v="2017-04-10T00:00:00"/>
    <n v="2017"/>
    <s v="Wiatrowski, Thaddeus and Connie"/>
    <s v="1st Bank HOA Checking"/>
    <s v="Undeposited Funds"/>
    <n v="100"/>
    <x v="0"/>
    <s v="2017 (complete)"/>
    <x v="12"/>
    <s v="dues less $45 credit for gate remote"/>
  </r>
  <r>
    <s v="Payment"/>
    <d v="2017-04-10T00:00:00"/>
    <d v="2017-04-10T00:00:00"/>
    <n v="2017"/>
    <s v="Wiatrowski, Thaddeus and Connie"/>
    <s v="1st Bank HOA Checking"/>
    <s v="Undeposited Funds"/>
    <n v="-1200"/>
    <x v="1"/>
    <s v="2017 (complete)"/>
    <x v="12"/>
    <s v="dues less $45 credit for gate remote"/>
  </r>
  <r>
    <s v="Payment"/>
    <d v="2017-04-10T00:00:00"/>
    <d v="2017-04-10T00:00:00"/>
    <n v="2017"/>
    <s v="Wiatrowski, Thaddeus and Connie"/>
    <s v="1st Bank HOA Checking"/>
    <s v="Undeposited Funds"/>
    <n v="45"/>
    <x v="5"/>
    <m/>
    <x v="12"/>
    <s v="dues less $45 credit for gate remote"/>
  </r>
  <r>
    <s v="Payment"/>
    <d v="2017-12-07T00:00:00"/>
    <d v="2017-12-05T00:00:00"/>
    <n v="2017"/>
    <s v="Wiatrowski, Thaddeus and Connie"/>
    <s v="1st Bank HOA Checking"/>
    <s v="Undeposited Funds"/>
    <n v="-418.75"/>
    <x v="9"/>
    <m/>
    <x v="12"/>
    <m/>
  </r>
  <r>
    <s v="Payment"/>
    <d v="2017-12-21T00:00:00"/>
    <d v="2017-12-19T00:00:00"/>
    <n v="2017"/>
    <s v="Wiatrowski, Thaddeus and Connie"/>
    <s v="1st Bank HOA Checking"/>
    <s v="Undeposited Funds"/>
    <n v="-90"/>
    <x v="5"/>
    <m/>
    <x v="12"/>
    <m/>
  </r>
  <r>
    <s v="Payment"/>
    <d v="2018-02-01T00:00:00"/>
    <d v="2018-01-29T00:00:00"/>
    <n v="2018"/>
    <s v="Wiatrowski, Thaddeus and Connie"/>
    <s v="1st Bank HOA Checking"/>
    <s v="Undeposited Funds"/>
    <n v="100"/>
    <x v="0"/>
    <s v="2018 (complete)"/>
    <x v="12"/>
    <m/>
  </r>
  <r>
    <s v="Payment"/>
    <d v="2018-02-01T00:00:00"/>
    <d v="2018-01-29T00:00:00"/>
    <n v="2018"/>
    <s v="Wiatrowski, Thaddeus and Connie"/>
    <s v="1st Bank HOA Checking"/>
    <s v="Undeposited Funds"/>
    <n v="-1200"/>
    <x v="1"/>
    <s v="2018 (complete)"/>
    <x v="12"/>
    <m/>
  </r>
  <r>
    <s v="Payment"/>
    <d v="2019-01-18T00:00:00"/>
    <d v="2019-01-16T00:00:00"/>
    <n v="2019"/>
    <s v="Wiatrowski, Thaddeus and Connie"/>
    <s v="1st Bank HOA Checking"/>
    <s v="Undeposited Funds"/>
    <n v="-137.5"/>
    <x v="9"/>
    <m/>
    <x v="12"/>
    <m/>
  </r>
  <r>
    <s v="Payment"/>
    <d v="2019-02-01T00:00:00"/>
    <d v="2019-01-30T00:00:00"/>
    <n v="2019"/>
    <s v="Wiatrowski, Thaddeus and Connie"/>
    <s v="1st Bank HOA Checking"/>
    <s v="Undeposited Funds"/>
    <n v="-85.71"/>
    <x v="9"/>
    <m/>
    <x v="12"/>
    <m/>
  </r>
  <r>
    <s v="Payment"/>
    <d v="2019-04-08T00:00:00"/>
    <d v="2019-04-07T00:00:00"/>
    <n v="2019"/>
    <s v="Wiatrowski, Thaddeus and Connie"/>
    <s v="1st Bank HOA Checking"/>
    <s v="Undeposited Funds"/>
    <n v="-600"/>
    <x v="1"/>
    <n v="6"/>
    <x v="12"/>
    <m/>
  </r>
  <r>
    <s v="Payment"/>
    <d v="2019-04-22T00:00:00"/>
    <d v="2019-04-19T00:00:00"/>
    <n v="2019"/>
    <s v="Wiatrowski, Thaddeus and Connie"/>
    <s v="1st Bank HOA Checking"/>
    <s v="Undeposited Funds"/>
    <n v="-312.5"/>
    <x v="9"/>
    <m/>
    <x v="12"/>
    <m/>
  </r>
  <r>
    <s v="Payment"/>
    <d v="2019-06-20T00:00:00"/>
    <d v="2019-06-18T00:00:00"/>
    <n v="2019"/>
    <s v="Wiatrowski, Thaddeus and Connie"/>
    <s v="1st Bank HOA Checking"/>
    <s v="Undeposited Funds"/>
    <n v="-300"/>
    <x v="1"/>
    <n v="3"/>
    <x v="12"/>
    <m/>
  </r>
  <r>
    <s v="Payment"/>
    <d v="2019-10-03T00:00:00"/>
    <d v="2019-10-01T00:00:00"/>
    <n v="2019"/>
    <s v="Wiatrowski, Thaddeus and Connie"/>
    <s v="1st Bank HOA Checking"/>
    <s v="Undeposited Funds"/>
    <n v="-300"/>
    <x v="1"/>
    <n v="3"/>
    <x v="12"/>
    <m/>
  </r>
  <r>
    <s v="Payment"/>
    <d v="2006-10-16T00:00:00"/>
    <d v="2006-09-05T00:00:00"/>
    <n v="2006"/>
    <s v="Todd, Katherine"/>
    <s v="FNBC Checking 9018"/>
    <s v="Undeposited Funds"/>
    <n v="-150"/>
    <x v="1"/>
    <m/>
    <x v="13"/>
    <s v="Opening Balance (Sept 2006)"/>
  </r>
  <r>
    <s v="Payment"/>
    <d v="2006-10-28T00:00:00"/>
    <d v="2006-10-28T00:00:00"/>
    <n v="2006"/>
    <s v="Todd, Katherine"/>
    <s v="FNBC Checking 9018"/>
    <s v="Undeposited Funds"/>
    <n v="-150"/>
    <x v="1"/>
    <d v="2006-10-01T00:00:00"/>
    <x v="13"/>
    <s v="Dues Oct 2006"/>
  </r>
  <r>
    <s v="Payment"/>
    <d v="2006-12-01T00:00:00"/>
    <d v="2006-11-30T00:00:00"/>
    <n v="2006"/>
    <s v="Todd, Katherine"/>
    <s v="FNBC Checking 9018"/>
    <s v="Undeposited Funds"/>
    <n v="-150"/>
    <x v="1"/>
    <m/>
    <x v="13"/>
    <s v="?"/>
  </r>
  <r>
    <s v="Payment"/>
    <d v="2006-12-01T00:00:00"/>
    <d v="2006-11-30T00:00:00"/>
    <n v="2006"/>
    <s v="Todd, Katherine"/>
    <s v="FNBC Checking 9018"/>
    <s v="Undeposited Funds"/>
    <n v="-100"/>
    <x v="1"/>
    <m/>
    <x v="13"/>
    <s v="extra $10 / month (January - October 2006)"/>
  </r>
  <r>
    <s v="Payment"/>
    <d v="2006-12-18T00:00:00"/>
    <d v="2006-12-14T00:00:00"/>
    <n v="2006"/>
    <s v="Todd, Katherine"/>
    <s v="FNBC Checking 9018"/>
    <s v="Undeposited Funds"/>
    <n v="-160"/>
    <x v="1"/>
    <m/>
    <x v="13"/>
    <m/>
  </r>
  <r>
    <s v="Payment"/>
    <d v="2007-03-14T00:00:00"/>
    <d v="2007-03-07T00:00:00"/>
    <n v="2007"/>
    <s v="Todd, Katherine"/>
    <s v="FNBC Checking 9018"/>
    <s v="Undeposited Funds"/>
    <n v="-490"/>
    <x v="1"/>
    <m/>
    <x v="13"/>
    <s v="Q1 2007 + $10 owed from 2006"/>
  </r>
  <r>
    <s v="Payment"/>
    <d v="2007-05-05T00:00:00"/>
    <d v="2007-05-05T00:00:00"/>
    <n v="2007"/>
    <s v="Todd, Katherine"/>
    <s v="FNBC Checking 9018"/>
    <s v="Undeposited Funds"/>
    <n v="-480"/>
    <x v="1"/>
    <n v="3"/>
    <x v="13"/>
    <m/>
  </r>
  <r>
    <s v="Payment"/>
    <d v="2007-08-29T00:00:00"/>
    <d v="2007-08-20T00:00:00"/>
    <n v="2007"/>
    <s v="Todd, Katherine"/>
    <s v="FNBC Checking 9018"/>
    <s v="Undeposited Funds"/>
    <n v="-480"/>
    <x v="1"/>
    <n v="3"/>
    <x v="13"/>
    <m/>
  </r>
  <r>
    <s v="Payment"/>
    <d v="2007-11-02T00:00:00"/>
    <d v="2007-10-31T00:00:00"/>
    <n v="2007"/>
    <s v="Todd, Katherine"/>
    <s v="FNBC Checking 9018"/>
    <s v="Undeposited Funds"/>
    <n v="-480"/>
    <x v="1"/>
    <n v="3"/>
    <x v="13"/>
    <m/>
  </r>
  <r>
    <s v="Payment"/>
    <d v="2008-02-26T00:00:00"/>
    <d v="2008-02-22T00:00:00"/>
    <n v="2008"/>
    <s v="Todd, Katherine"/>
    <s v="FNBC Checking 9018"/>
    <s v="Undeposited Funds"/>
    <n v="-480"/>
    <x v="1"/>
    <n v="3"/>
    <x v="13"/>
    <m/>
  </r>
  <r>
    <s v="Payment"/>
    <d v="2008-07-03T00:00:00"/>
    <d v="2008-06-30T00:00:00"/>
    <n v="2008"/>
    <s v="Todd, Katherine"/>
    <s v="FNBC Checking 9018"/>
    <s v="Undeposited Funds"/>
    <n v="-480"/>
    <x v="1"/>
    <n v="3"/>
    <x v="13"/>
    <m/>
  </r>
  <r>
    <s v="Payment"/>
    <d v="2008-09-05T00:00:00"/>
    <d v="2008-09-04T00:00:00"/>
    <n v="2008"/>
    <s v="Todd, Katherine"/>
    <s v="FNBC Checking 9018"/>
    <s v="Undeposited Funds"/>
    <n v="-480"/>
    <x v="1"/>
    <n v="3"/>
    <x v="13"/>
    <m/>
  </r>
  <r>
    <s v="Payment"/>
    <d v="2008-12-01T00:00:00"/>
    <d v="2008-11-21T00:00:00"/>
    <n v="2008"/>
    <s v="Todd, Katherine"/>
    <s v="FNBC Checking 9018"/>
    <s v="Undeposited Funds"/>
    <n v="-480"/>
    <x v="1"/>
    <n v="3"/>
    <x v="13"/>
    <m/>
  </r>
  <r>
    <s v="Payment"/>
    <d v="2009-03-19T00:00:00"/>
    <d v="2009-03-10T00:00:00"/>
    <n v="2009"/>
    <s v="Todd, Katherine"/>
    <s v="FNBC Checking 9018"/>
    <s v="Undeposited Funds"/>
    <n v="-480"/>
    <x v="1"/>
    <n v="3"/>
    <x v="13"/>
    <m/>
  </r>
  <r>
    <s v="Payment"/>
    <d v="2009-07-02T00:00:00"/>
    <d v="2009-06-29T00:00:00"/>
    <n v="2009"/>
    <s v="Todd, Katherine"/>
    <s v="FNBC Checking 9018"/>
    <s v="Undeposited Funds"/>
    <n v="-480"/>
    <x v="1"/>
    <n v="3"/>
    <x v="13"/>
    <m/>
  </r>
  <r>
    <s v="Payment"/>
    <d v="2009-10-21T00:00:00"/>
    <d v="2009-10-21T00:00:00"/>
    <n v="2009"/>
    <s v="Todd, Katherine"/>
    <s v="1st Bank HOA Checking"/>
    <s v="Undeposited Funds"/>
    <n v="-480"/>
    <x v="1"/>
    <n v="3"/>
    <x v="13"/>
    <m/>
  </r>
  <r>
    <s v="Payment"/>
    <d v="2009-11-10T00:00:00"/>
    <d v="2009-11-08T00:00:00"/>
    <n v="2009"/>
    <s v="Todd, Katherine"/>
    <s v="1st Bank HOA Checking"/>
    <s v="Undeposited Funds"/>
    <n v="-480"/>
    <x v="1"/>
    <n v="3"/>
    <x v="13"/>
    <m/>
  </r>
  <r>
    <s v="Payment"/>
    <d v="2010-01-28T00:00:00"/>
    <d v="2010-01-28T00:00:00"/>
    <n v="2010"/>
    <s v="Todd, Katherine"/>
    <s v="1st Bank HOA Checking"/>
    <s v="Undeposited Funds"/>
    <n v="37.5"/>
    <x v="0"/>
    <s v="2010 (complete)"/>
    <x v="13"/>
    <m/>
  </r>
  <r>
    <s v="Payment"/>
    <d v="2010-01-28T00:00:00"/>
    <d v="2010-01-28T00:00:00"/>
    <n v="2010"/>
    <s v="Todd, Katherine"/>
    <s v="1st Bank HOA Checking"/>
    <s v="Undeposited Funds"/>
    <n v="-1500"/>
    <x v="1"/>
    <s v="2010 (complete)"/>
    <x v="13"/>
    <m/>
  </r>
  <r>
    <s v="Payment"/>
    <d v="2011-02-08T00:00:00"/>
    <d v="2011-02-08T00:00:00"/>
    <n v="2011"/>
    <s v="Todd, Katherine"/>
    <s v="1st Bank HOA Checking"/>
    <s v="Undeposited Funds"/>
    <n v="37.5"/>
    <x v="0"/>
    <s v="2011 (complete)"/>
    <x v="13"/>
    <m/>
  </r>
  <r>
    <s v="Payment"/>
    <d v="2011-02-08T00:00:00"/>
    <d v="2011-02-08T00:00:00"/>
    <n v="2011"/>
    <s v="Todd, Katherine"/>
    <s v="1st Bank HOA Checking"/>
    <s v="Undeposited Funds"/>
    <n v="-1500"/>
    <x v="1"/>
    <s v="2011 (complete)"/>
    <x v="13"/>
    <m/>
  </r>
  <r>
    <s v="Payment"/>
    <d v="2012-02-06T00:00:00"/>
    <d v="2012-02-05T00:00:00"/>
    <n v="2012"/>
    <s v="Todd, Katherine"/>
    <s v="1st Bank HOA Checking"/>
    <s v="Undeposited Funds"/>
    <n v="37.5"/>
    <x v="0"/>
    <s v="2012 (complete)"/>
    <x v="13"/>
    <m/>
  </r>
  <r>
    <s v="Payment"/>
    <d v="2012-02-06T00:00:00"/>
    <d v="2012-02-05T00:00:00"/>
    <n v="2012"/>
    <s v="Todd, Katherine"/>
    <s v="1st Bank HOA Checking"/>
    <s v="Undeposited Funds"/>
    <n v="-1500"/>
    <x v="1"/>
    <s v="2012 (complete)"/>
    <x v="13"/>
    <m/>
  </r>
  <r>
    <s v="Payment"/>
    <d v="2013-02-22T00:00:00"/>
    <d v="2013-02-22T00:00:00"/>
    <n v="2013"/>
    <s v="Todd, Katherine"/>
    <s v="1st Bank HOA Checking"/>
    <s v="Undeposited Funds"/>
    <n v="60"/>
    <x v="0"/>
    <s v="2013 (complete)"/>
    <x v="13"/>
    <m/>
  </r>
  <r>
    <s v="Payment"/>
    <d v="2013-02-22T00:00:00"/>
    <d v="2013-02-22T00:00:00"/>
    <n v="2013"/>
    <s v="Todd, Katherine"/>
    <s v="1st Bank HOA Checking"/>
    <s v="Undeposited Funds"/>
    <n v="-1500"/>
    <x v="1"/>
    <s v="2013 (complete)"/>
    <x v="13"/>
    <m/>
  </r>
  <r>
    <s v="Payment"/>
    <d v="2015-04-08T00:00:00"/>
    <d v="2015-04-07T00:00:00"/>
    <n v="2015"/>
    <s v="Todd, Katherine"/>
    <s v="1st Bank HOA Checking"/>
    <s v="Undeposited Funds"/>
    <n v="100"/>
    <x v="0"/>
    <s v="2015 (complete)"/>
    <x v="13"/>
    <s v="full year discount -$100 (2 years)"/>
  </r>
  <r>
    <s v="Payment"/>
    <d v="2015-04-08T00:00:00"/>
    <d v="2015-04-07T00:00:00"/>
    <n v="2015"/>
    <s v="Todd, Katherine"/>
    <s v="1st Bank HOA Checking"/>
    <s v="Undeposited Funds"/>
    <n v="-1500"/>
    <x v="1"/>
    <m/>
    <x v="13"/>
    <s v="full year discount -$100 (2 years) "/>
  </r>
  <r>
    <s v="Payment"/>
    <d v="2015-04-08T00:00:00"/>
    <d v="2015-04-07T00:00:00"/>
    <n v="2015"/>
    <s v="Todd, Katherine"/>
    <s v="1st Bank HOA Checking"/>
    <s v="Undeposited Funds"/>
    <n v="-1400"/>
    <x v="1"/>
    <m/>
    <x v="13"/>
    <s v="2016; full year discount -$100 (2 years)"/>
  </r>
  <r>
    <s v="Payment"/>
    <d v="2016-08-17T00:00:00"/>
    <d v="2016-08-17T00:00:00"/>
    <n v="2016"/>
    <s v="Graff, Dan and Dorinda"/>
    <s v="1st Bank HOA Checking"/>
    <s v="Undeposited Funds"/>
    <n v="-800"/>
    <x v="1"/>
    <n v="8"/>
    <x v="13"/>
    <m/>
  </r>
  <r>
    <s v="Payment"/>
    <d v="2017-03-21T00:00:00"/>
    <d v="2017-03-18T00:00:00"/>
    <n v="2017"/>
    <s v="Graff, Dan and Dorinda"/>
    <s v="1st Bank HOA Checking"/>
    <s v="Undeposited Funds"/>
    <n v="-600"/>
    <x v="1"/>
    <n v="6"/>
    <x v="13"/>
    <m/>
  </r>
  <r>
    <s v="Payment"/>
    <d v="2017-05-04T00:00:00"/>
    <d v="2017-05-01T00:00:00"/>
    <n v="2017"/>
    <s v="Graff, Dan and Dorinda"/>
    <s v="1st Bank HOA Checking"/>
    <s v="Undeposited Funds"/>
    <n v="-100"/>
    <x v="1"/>
    <n v="1"/>
    <x v="13"/>
    <m/>
  </r>
  <r>
    <s v="Payment"/>
    <d v="2017-05-04T00:00:00"/>
    <d v="2017-05-01T00:00:00"/>
    <n v="2017"/>
    <s v="Graff, Dan and Dorinda"/>
    <s v="1st Bank HOA Checking"/>
    <s v="Undeposited Funds"/>
    <n v="-100"/>
    <x v="1"/>
    <n v="1"/>
    <x v="13"/>
    <m/>
  </r>
  <r>
    <s v="Payment"/>
    <d v="2017-05-04T00:00:00"/>
    <d v="2017-05-01T00:00:00"/>
    <n v="2017"/>
    <s v="Graff, Dan and Dorinda"/>
    <s v="1st Bank HOA Checking"/>
    <s v="Undeposited Funds"/>
    <n v="-100"/>
    <x v="1"/>
    <n v="1"/>
    <x v="13"/>
    <m/>
  </r>
  <r>
    <s v="Payment"/>
    <d v="2017-06-12T00:00:00"/>
    <d v="2017-06-08T00:00:00"/>
    <n v="2017"/>
    <s v="Graff, Dan and Dorinda"/>
    <s v="1st Bank HOA Checking"/>
    <s v="Undeposited Funds"/>
    <n v="-100"/>
    <x v="1"/>
    <n v="1"/>
    <x v="13"/>
    <m/>
  </r>
  <r>
    <s v="Payment"/>
    <d v="2017-07-20T00:00:00"/>
    <d v="2017-07-18T00:00:00"/>
    <n v="2017"/>
    <s v="Graff, Dan and Dorinda"/>
    <s v="1st Bank HOA Checking"/>
    <s v="Undeposited Funds"/>
    <n v="-100"/>
    <x v="1"/>
    <n v="1"/>
    <x v="13"/>
    <m/>
  </r>
  <r>
    <s v="Payment"/>
    <d v="2017-08-31T00:00:00"/>
    <d v="2017-08-29T00:00:00"/>
    <n v="2017"/>
    <s v="Graff, Dan and Dorinda"/>
    <s v="1st Bank HOA Checking"/>
    <s v="Undeposited Funds"/>
    <n v="-100"/>
    <x v="1"/>
    <n v="1"/>
    <x v="13"/>
    <m/>
  </r>
  <r>
    <s v="Payment"/>
    <d v="2017-11-08T00:00:00"/>
    <d v="2017-11-06T00:00:00"/>
    <n v="2017"/>
    <s v="Graff, Dan and Dorinda"/>
    <s v="1st Bank HOA Checking"/>
    <s v="Undeposited Funds"/>
    <n v="-100"/>
    <x v="1"/>
    <n v="1"/>
    <x v="13"/>
    <m/>
  </r>
  <r>
    <s v="Payment"/>
    <d v="2017-11-09T00:00:00"/>
    <d v="2017-11-06T00:00:00"/>
    <n v="2017"/>
    <s v="Graff, Dan and Dorinda"/>
    <s v="1st Bank HOA Checking"/>
    <s v="Undeposited Funds"/>
    <n v="-100"/>
    <x v="1"/>
    <n v="1"/>
    <x v="13"/>
    <m/>
  </r>
  <r>
    <s v="Payment"/>
    <d v="2017-11-09T00:00:00"/>
    <d v="2017-11-06T00:00:00"/>
    <n v="2017"/>
    <s v="Graff, Dan and Dorinda"/>
    <s v="1st Bank HOA Checking"/>
    <s v="Undeposited Funds"/>
    <n v="-100"/>
    <x v="1"/>
    <n v="1"/>
    <x v="13"/>
    <m/>
  </r>
  <r>
    <s v="Payment"/>
    <d v="2018-01-31T00:00:00"/>
    <d v="2018-01-29T00:00:00"/>
    <n v="2018"/>
    <s v="Graff, Dan and Dorinda"/>
    <s v="1st Bank HOA Checking"/>
    <s v="Undeposited Funds"/>
    <n v="-100"/>
    <x v="1"/>
    <n v="1"/>
    <x v="13"/>
    <m/>
  </r>
  <r>
    <s v="Payment"/>
    <d v="2018-02-02T00:00:00"/>
    <d v="2018-01-31T00:00:00"/>
    <n v="2018"/>
    <s v="Graff, Dan and Dorinda"/>
    <s v="1st Bank HOA Checking"/>
    <s v="Undeposited Funds"/>
    <n v="-100"/>
    <x v="1"/>
    <n v="1"/>
    <x v="13"/>
    <m/>
  </r>
  <r>
    <s v="Payment"/>
    <d v="2018-02-02T00:00:00"/>
    <d v="2018-01-31T00:00:00"/>
    <n v="2018"/>
    <s v="Graff, Dan and Dorinda"/>
    <s v="1st Bank HOA Checking"/>
    <s v="Undeposited Funds"/>
    <n v="-418.75"/>
    <x v="9"/>
    <m/>
    <x v="13"/>
    <m/>
  </r>
  <r>
    <s v="Payment"/>
    <d v="2018-04-16T00:00:00"/>
    <d v="2018-04-13T00:00:00"/>
    <n v="2018"/>
    <s v="Graff, Dan and Dorinda"/>
    <s v="1st Bank HOA Checking"/>
    <s v="Undeposited Funds"/>
    <n v="-100"/>
    <x v="1"/>
    <n v="1"/>
    <x v="13"/>
    <m/>
  </r>
  <r>
    <s v="Payment"/>
    <d v="2018-04-16T00:00:00"/>
    <d v="2018-04-13T00:00:00"/>
    <n v="2018"/>
    <s v="Graff, Dan and Dorinda"/>
    <s v="1st Bank HOA Checking"/>
    <s v="Undeposited Funds"/>
    <n v="-100"/>
    <x v="1"/>
    <n v="1"/>
    <x v="13"/>
    <m/>
  </r>
  <r>
    <s v="Payment"/>
    <d v="2018-05-14T00:00:00"/>
    <d v="2018-05-10T00:00:00"/>
    <n v="2018"/>
    <s v="Graff, Dan and Dorinda"/>
    <s v="1st Bank HOA Checking"/>
    <s v="Undeposited Funds"/>
    <n v="-100"/>
    <x v="1"/>
    <n v="1"/>
    <x v="13"/>
    <m/>
  </r>
  <r>
    <s v="Payment"/>
    <d v="2018-05-14T00:00:00"/>
    <d v="2018-05-10T00:00:00"/>
    <n v="2018"/>
    <s v="Graff, Dan and Dorinda"/>
    <s v="1st Bank HOA Checking"/>
    <s v="Undeposited Funds"/>
    <n v="-100"/>
    <x v="1"/>
    <n v="1"/>
    <x v="13"/>
    <m/>
  </r>
  <r>
    <s v="Payment"/>
    <d v="2018-06-07T00:00:00"/>
    <d v="2018-06-05T00:00:00"/>
    <n v="2018"/>
    <s v="Graff, Dan and Dorinda"/>
    <s v="1st Bank HOA Checking"/>
    <s v="Undeposited Funds"/>
    <n v="-90"/>
    <x v="5"/>
    <m/>
    <x v="13"/>
    <m/>
  </r>
  <r>
    <s v="Payment"/>
    <d v="2018-06-22T00:00:00"/>
    <d v="2018-06-22T00:00:00"/>
    <n v="2018"/>
    <s v="Graff, Dan and Dorinda"/>
    <s v="1st Bank HOA Checking"/>
    <s v="Undeposited Funds"/>
    <n v="-100"/>
    <x v="1"/>
    <n v="1"/>
    <x v="13"/>
    <m/>
  </r>
  <r>
    <s v="Payment"/>
    <d v="2018-07-18T00:00:00"/>
    <d v="2018-07-18T00:00:00"/>
    <n v="2018"/>
    <s v="Graff, Dan and Dorinda"/>
    <s v="1st Bank HOA Checking"/>
    <s v="Undeposited Funds"/>
    <n v="-100"/>
    <x v="1"/>
    <n v="1"/>
    <x v="13"/>
    <m/>
  </r>
  <r>
    <s v="Payment"/>
    <d v="2018-08-20T00:00:00"/>
    <d v="2018-08-17T00:00:00"/>
    <n v="2018"/>
    <s v="Graff, Dan and Dorinda"/>
    <s v="1st Bank HOA Checking"/>
    <s v="Undeposited Funds"/>
    <n v="-100"/>
    <x v="1"/>
    <n v="1"/>
    <x v="13"/>
    <m/>
  </r>
  <r>
    <s v="Payment"/>
    <d v="2018-09-17T00:00:00"/>
    <d v="2018-09-13T00:00:00"/>
    <n v="2018"/>
    <s v="Graff, Dan and Dorinda"/>
    <s v="1st Bank HOA Checking"/>
    <s v="Undeposited Funds"/>
    <n v="-100"/>
    <x v="1"/>
    <n v="1"/>
    <x v="13"/>
    <m/>
  </r>
  <r>
    <s v="Payment"/>
    <d v="2018-10-15T00:00:00"/>
    <d v="2018-10-12T00:00:00"/>
    <n v="2018"/>
    <s v="Graff, Dan and Dorinda"/>
    <s v="1st Bank HOA Checking"/>
    <s v="Undeposited Funds"/>
    <n v="-100"/>
    <x v="1"/>
    <n v="1"/>
    <x v="13"/>
    <m/>
  </r>
  <r>
    <s v="Payment"/>
    <d v="2018-11-13T00:00:00"/>
    <d v="2018-11-07T00:00:00"/>
    <n v="2018"/>
    <s v="Graff, Dan and Dorinda"/>
    <s v="1st Bank HOA Checking"/>
    <s v="Undeposited Funds"/>
    <n v="-100"/>
    <x v="1"/>
    <n v="1"/>
    <x v="13"/>
    <m/>
  </r>
  <r>
    <s v="Payment"/>
    <d v="2018-12-13T00:00:00"/>
    <d v="2018-12-11T00:00:00"/>
    <n v="2018"/>
    <s v="Graff, Dan and Dorinda"/>
    <s v="1st Bank HOA Checking"/>
    <s v="Undeposited Funds"/>
    <n v="-100"/>
    <x v="1"/>
    <n v="1"/>
    <x v="13"/>
    <m/>
  </r>
  <r>
    <s v="Payment"/>
    <d v="2018-12-13T00:00:00"/>
    <d v="2018-12-11T00:00:00"/>
    <n v="2018"/>
    <s v="Graff, Dan and Dorinda"/>
    <s v="1st Bank HOA Checking"/>
    <s v="Undeposited Funds"/>
    <n v="-137.5"/>
    <x v="9"/>
    <m/>
    <x v="13"/>
    <m/>
  </r>
  <r>
    <s v="Payment"/>
    <d v="2019-02-22T00:00:00"/>
    <d v="2019-02-19T00:00:00"/>
    <n v="2019"/>
    <s v="Graff, Dan and Dorinda"/>
    <s v="1st Bank HOA Checking"/>
    <s v="Undeposited Funds"/>
    <n v="-300"/>
    <x v="1"/>
    <n v="3"/>
    <x v="13"/>
    <m/>
  </r>
  <r>
    <s v="Payment"/>
    <d v="2019-04-17T00:00:00"/>
    <d v="2019-04-15T00:00:00"/>
    <n v="2019"/>
    <s v="Graff, Dan and Dorinda"/>
    <s v="1st Bank HOA Checking"/>
    <s v="Undeposited Funds"/>
    <n v="-300"/>
    <x v="1"/>
    <n v="3"/>
    <x v="13"/>
    <m/>
  </r>
  <r>
    <s v="Payment"/>
    <d v="2019-04-17T00:00:00"/>
    <d v="2019-04-15T00:00:00"/>
    <n v="2019"/>
    <s v="Graff, Dan and Dorinda"/>
    <s v="1st Bank HOA Checking"/>
    <s v="Undeposited Funds"/>
    <n v="-312.5"/>
    <x v="9"/>
    <m/>
    <x v="13"/>
    <m/>
  </r>
  <r>
    <s v="Payment"/>
    <d v="2019-04-17T00:00:00"/>
    <d v="2019-04-15T00:00:00"/>
    <n v="2019"/>
    <s v="Graff, Dan and Dorinda"/>
    <s v="1st Bank HOA Checking"/>
    <s v="Undeposited Funds"/>
    <n v="-85.71"/>
    <x v="9"/>
    <m/>
    <x v="13"/>
    <m/>
  </r>
  <r>
    <s v="Payment"/>
    <d v="2019-06-19T00:00:00"/>
    <d v="2019-06-17T00:00:00"/>
    <n v="2019"/>
    <s v="Graff, Dan and Dorinda"/>
    <s v="1st Bank HOA Checking"/>
    <s v="Undeposited Funds"/>
    <n v="-300"/>
    <x v="1"/>
    <n v="3"/>
    <x v="13"/>
    <m/>
  </r>
  <r>
    <s v="Payment"/>
    <d v="2019-10-11T00:00:00"/>
    <d v="2019-10-09T00:00:00"/>
    <n v="2019"/>
    <s v="Graff, Dan and Dorinda"/>
    <s v="1st Bank HOA Checking"/>
    <s v="Undeposited Funds"/>
    <n v="-300"/>
    <x v="1"/>
    <n v="3"/>
    <x v="13"/>
    <m/>
  </r>
  <r>
    <s v="Payment"/>
    <d v="2006-10-16T00:00:00"/>
    <d v="2006-09-12T00:00:00"/>
    <n v="2006"/>
    <s v="Feagins, Brian A. &amp; Kelley J."/>
    <s v="FNBC Checking 9018"/>
    <s v="Undeposited Funds"/>
    <n v="-450"/>
    <x v="1"/>
    <m/>
    <x v="14"/>
    <s v="before I took over as bookkeeper, in QB just says Opening Balance "/>
  </r>
  <r>
    <s v="Payment"/>
    <d v="2006-12-01T00:00:00"/>
    <d v="2006-11-30T00:00:00"/>
    <n v="2006"/>
    <s v="Feagins, Brian A. &amp; Kelley J."/>
    <s v="FNBC Checking 9018"/>
    <s v="Undeposited Funds"/>
    <n v="-250"/>
    <x v="1"/>
    <m/>
    <x v="14"/>
    <s v="extra $10 / month (Jan - Sept. 2006) + $160 October "/>
  </r>
  <r>
    <s v="Payment"/>
    <d v="2007-02-26T00:00:00"/>
    <d v="2007-01-28T00:00:00"/>
    <n v="2007"/>
    <s v="Feagins, Brian A. &amp; Kelley J."/>
    <s v="FNBC Checking 9018"/>
    <s v="Undeposited Funds"/>
    <n v="-320"/>
    <x v="1"/>
    <n v="2"/>
    <x v="14"/>
    <m/>
  </r>
  <r>
    <s v="Payment"/>
    <d v="2007-03-27T00:00:00"/>
    <d v="2007-03-24T00:00:00"/>
    <n v="2007"/>
    <s v="Feagins, Brian A. &amp; Kelley J."/>
    <s v="FNBC Checking 9018"/>
    <s v="Undeposited Funds"/>
    <n v="-480"/>
    <x v="1"/>
    <n v="3"/>
    <x v="14"/>
    <m/>
  </r>
  <r>
    <s v="Payment"/>
    <d v="2007-05-05T00:00:00"/>
    <d v="2007-05-05T00:00:00"/>
    <n v="2007"/>
    <s v="Feagins, Brian A. &amp; Kelley J."/>
    <s v="FNBC Checking 9018"/>
    <s v="Undeposited Funds"/>
    <n v="-480"/>
    <x v="1"/>
    <n v="3"/>
    <x v="14"/>
    <m/>
  </r>
  <r>
    <s v="Payment"/>
    <d v="2007-09-08T00:00:00"/>
    <d v="2007-09-07T00:00:00"/>
    <n v="2007"/>
    <s v="Feagins, Brian A. &amp; Kelley J."/>
    <s v="FNBC Checking 9018"/>
    <s v="Undeposited Funds"/>
    <n v="-480"/>
    <x v="1"/>
    <n v="3"/>
    <x v="14"/>
    <m/>
  </r>
  <r>
    <s v="Payment"/>
    <d v="2007-11-02T00:00:00"/>
    <d v="2007-10-31T00:00:00"/>
    <n v="2007"/>
    <s v="Feagins, Brian A. &amp; Kelley J."/>
    <s v="FNBC Checking 9018"/>
    <s v="Undeposited Funds"/>
    <n v="-480"/>
    <x v="1"/>
    <n v="3"/>
    <x v="14"/>
    <m/>
  </r>
  <r>
    <s v="Payment"/>
    <d v="2008-02-26T00:00:00"/>
    <d v="2008-02-22T00:00:00"/>
    <n v="2008"/>
    <s v="Feagins, Brian A. &amp; Kelley J."/>
    <s v="FNBC Checking 9018"/>
    <s v="Undeposited Funds"/>
    <n v="-480"/>
    <x v="1"/>
    <n v="3"/>
    <x v="14"/>
    <m/>
  </r>
  <r>
    <s v="Payment"/>
    <d v="2008-07-03T00:00:00"/>
    <d v="2008-06-30T00:00:00"/>
    <n v="2008"/>
    <s v="Feagins, Brian A. &amp; Kelley J."/>
    <s v="FNBC Checking 9018"/>
    <s v="Undeposited Funds"/>
    <n v="-480"/>
    <x v="1"/>
    <n v="3"/>
    <x v="14"/>
    <m/>
  </r>
  <r>
    <s v="Payment"/>
    <d v="2008-09-05T00:00:00"/>
    <d v="2008-09-04T00:00:00"/>
    <n v="2008"/>
    <s v="Feagins, Brian A. &amp; Kelley J."/>
    <s v="FNBC Checking 9018"/>
    <s v="Undeposited Funds"/>
    <n v="-480"/>
    <x v="1"/>
    <n v="3"/>
    <x v="14"/>
    <m/>
  </r>
  <r>
    <s v="Payment"/>
    <d v="2008-12-01T00:00:00"/>
    <d v="2008-11-21T00:00:00"/>
    <n v="2008"/>
    <s v="Feagins, Brian A. &amp; Kelley J."/>
    <s v="FNBC Checking 9018"/>
    <s v="Undeposited Funds"/>
    <n v="-480"/>
    <x v="1"/>
    <n v="3"/>
    <x v="14"/>
    <m/>
  </r>
  <r>
    <s v="Payment"/>
    <d v="2009-03-19T00:00:00"/>
    <d v="2009-03-19T00:00:00"/>
    <n v="2009"/>
    <s v="Feagins, Brian A. &amp; Kelley J."/>
    <s v="FNBC Checking 9018"/>
    <s v="Undeposited Funds"/>
    <n v="-480"/>
    <x v="1"/>
    <n v="3"/>
    <x v="14"/>
    <m/>
  </r>
  <r>
    <s v="Payment"/>
    <d v="2009-07-02T00:00:00"/>
    <d v="2009-06-29T00:00:00"/>
    <n v="2009"/>
    <s v="Feagins, Brian A. &amp; Kelley J."/>
    <s v="FNBC Checking 9018"/>
    <s v="Undeposited Funds"/>
    <n v="-480"/>
    <x v="1"/>
    <n v="3"/>
    <x v="14"/>
    <m/>
  </r>
  <r>
    <s v="Payment"/>
    <d v="2009-10-21T00:00:00"/>
    <d v="2009-10-21T00:00:00"/>
    <n v="2009"/>
    <s v="Feagins, Brian A. &amp; Kelley J."/>
    <s v="1st Bank HOA Checking"/>
    <s v="Undeposited Funds"/>
    <n v="-480"/>
    <x v="1"/>
    <n v="3"/>
    <x v="14"/>
    <m/>
  </r>
  <r>
    <s v="Payment"/>
    <d v="2009-11-10T00:00:00"/>
    <d v="2009-11-08T00:00:00"/>
    <n v="2009"/>
    <s v="Feagins, Brian A. &amp; Kelley J."/>
    <s v="1st Bank HOA Checking"/>
    <s v="Undeposited Funds"/>
    <n v="-480"/>
    <x v="1"/>
    <n v="3"/>
    <x v="14"/>
    <m/>
  </r>
  <r>
    <s v="Payment"/>
    <d v="2010-02-22T00:00:00"/>
    <d v="2010-02-19T00:00:00"/>
    <n v="2010"/>
    <s v="Feagins, Brian A. &amp; Kelley J."/>
    <s v="1st Bank HOA Checking"/>
    <s v="Undeposited Funds"/>
    <n v="-250"/>
    <x v="1"/>
    <n v="2"/>
    <x v="14"/>
    <m/>
  </r>
  <r>
    <s v="Payment"/>
    <d v="2010-03-19T00:00:00"/>
    <d v="2010-03-18T00:00:00"/>
    <n v="2010"/>
    <s v="Feagins, Brian A. &amp; Kelley J."/>
    <s v="1st Bank HOA Checking"/>
    <s v="Undeposited Funds"/>
    <n v="-125"/>
    <x v="1"/>
    <n v="1"/>
    <x v="14"/>
    <m/>
  </r>
  <r>
    <s v="Payment"/>
    <d v="2010-05-07T00:00:00"/>
    <d v="2010-05-07T00:00:00"/>
    <n v="2010"/>
    <s v="Feagins, Brian A. &amp; Kelley J."/>
    <s v="1st Bank HOA Checking"/>
    <s v="Undeposited Funds"/>
    <n v="-125"/>
    <x v="1"/>
    <n v="1"/>
    <x v="14"/>
    <m/>
  </r>
  <r>
    <s v="Payment"/>
    <d v="2010-06-26T00:00:00"/>
    <d v="2010-06-26T00:00:00"/>
    <n v="2010"/>
    <s v="Feagins, Brian A. &amp; Kelley J."/>
    <s v="1st Bank HOA Checking"/>
    <s v="Undeposited Funds"/>
    <n v="-250"/>
    <x v="1"/>
    <n v="2"/>
    <x v="14"/>
    <m/>
  </r>
  <r>
    <s v="Payment"/>
    <d v="2010-08-06T00:00:00"/>
    <d v="2010-08-05T00:00:00"/>
    <n v="2010"/>
    <s v="Feagins, Brian A. &amp; Kelley J."/>
    <s v="1st Bank HOA Checking"/>
    <s v="Undeposited Funds"/>
    <n v="-250"/>
    <x v="1"/>
    <n v="2"/>
    <x v="14"/>
    <m/>
  </r>
  <r>
    <s v="Payment"/>
    <d v="2010-10-01T00:00:00"/>
    <d v="2010-09-30T00:00:00"/>
    <n v="2010"/>
    <s v="Feagins, Brian A. &amp; Kelley J."/>
    <s v="1st Bank HOA Checking"/>
    <s v="Undeposited Funds"/>
    <n v="-125"/>
    <x v="1"/>
    <n v="1"/>
    <x v="14"/>
    <m/>
  </r>
  <r>
    <s v="Payment"/>
    <d v="2010-10-01T00:00:00"/>
    <d v="2010-09-30T00:00:00"/>
    <n v="2010"/>
    <s v="Feagins, Brian A. &amp; Kelley J."/>
    <s v="1st Bank HOA Checking"/>
    <s v="Undeposited Funds"/>
    <n v="-125"/>
    <x v="1"/>
    <n v="1"/>
    <x v="14"/>
    <m/>
  </r>
  <r>
    <s v="Payment"/>
    <d v="2010-10-04T00:00:00"/>
    <d v="2010-10-01T00:00:00"/>
    <n v="2010"/>
    <s v="Feagins, Brian A. &amp; Kelley J."/>
    <s v="1st Bank HOA Checking"/>
    <s v="Undeposited Funds"/>
    <n v="-125"/>
    <x v="1"/>
    <n v="1"/>
    <x v="14"/>
    <m/>
  </r>
  <r>
    <s v="Payment"/>
    <d v="2011-02-08T00:00:00"/>
    <d v="2011-02-08T00:00:00"/>
    <n v="2011"/>
    <s v="Feagins, Brian A. &amp; Kelley J."/>
    <s v="1st Bank HOA Checking"/>
    <s v="Undeposited Funds"/>
    <n v="-250"/>
    <x v="1"/>
    <n v="2"/>
    <x v="14"/>
    <m/>
  </r>
  <r>
    <s v="Payment"/>
    <d v="2011-03-04T00:00:00"/>
    <d v="2011-03-03T00:00:00"/>
    <n v="2011"/>
    <s v="Feagins, Brian A. &amp; Kelley J."/>
    <s v="1st Bank HOA Checking"/>
    <s v="Undeposited Funds"/>
    <n v="-750"/>
    <x v="1"/>
    <n v="6"/>
    <x v="14"/>
    <m/>
  </r>
  <r>
    <s v="Payment"/>
    <d v="2011-04-18T00:00:00"/>
    <d v="2011-04-14T00:00:00"/>
    <n v="2011"/>
    <s v="Feagins, Brian A. &amp; Kelley J."/>
    <s v="1st Bank HOA Checking"/>
    <s v="Undeposited Funds"/>
    <n v="-250"/>
    <x v="1"/>
    <n v="2"/>
    <x v="14"/>
    <m/>
  </r>
  <r>
    <s v="Payment"/>
    <d v="2011-10-27T00:00:00"/>
    <d v="2011-10-27T00:00:00"/>
    <n v="2011"/>
    <s v="Feagins, Brian A. &amp; Kelley J."/>
    <s v="1st Bank HOA Checking"/>
    <s v="Undeposited Funds"/>
    <n v="-125"/>
    <x v="1"/>
    <n v="1"/>
    <x v="14"/>
    <m/>
  </r>
  <r>
    <s v="Payment"/>
    <d v="2011-12-12T00:00:00"/>
    <d v="2011-12-12T00:00:00"/>
    <n v="2011"/>
    <s v="Feagins, Brian A. &amp; Kelley J."/>
    <s v="1st Bank HOA Checking"/>
    <s v="Undeposited Funds"/>
    <n v="-125"/>
    <x v="1"/>
    <n v="1"/>
    <x v="14"/>
    <m/>
  </r>
  <r>
    <s v="Payment"/>
    <d v="2011-12-23T00:00:00"/>
    <d v="2011-12-22T00:00:00"/>
    <n v="2011"/>
    <s v="Feagins, Brian A. &amp; Kelley J."/>
    <s v="1st Bank HOA Checking"/>
    <s v="Undeposited Funds"/>
    <n v="-250"/>
    <x v="1"/>
    <n v="2"/>
    <x v="14"/>
    <m/>
  </r>
  <r>
    <s v="Payment"/>
    <d v="2012-02-06T00:00:00"/>
    <d v="2012-02-05T00:00:00"/>
    <n v="2012"/>
    <s v="Feagins, Brian A. &amp; Kelley J."/>
    <s v="1st Bank HOA Checking"/>
    <s v="Undeposited Funds"/>
    <n v="-500"/>
    <x v="1"/>
    <n v="4"/>
    <x v="14"/>
    <m/>
  </r>
  <r>
    <s v="Payment"/>
    <d v="2012-07-10T00:00:00"/>
    <d v="2012-07-08T00:00:00"/>
    <n v="2012"/>
    <s v="Feagins, Brian A. &amp; Kelley J."/>
    <s v="1st Bank HOA Checking"/>
    <s v="Undeposited Funds"/>
    <n v="-500"/>
    <x v="1"/>
    <n v="4"/>
    <x v="14"/>
    <m/>
  </r>
  <r>
    <s v="Payment"/>
    <d v="2012-11-23T00:00:00"/>
    <d v="2012-11-21T00:00:00"/>
    <n v="2012"/>
    <s v="Feagins, Brian A. &amp; Kelley J."/>
    <s v="1st Bank HOA Checking"/>
    <s v="Undeposited Funds"/>
    <n v="-375"/>
    <x v="1"/>
    <n v="3"/>
    <x v="14"/>
    <m/>
  </r>
  <r>
    <s v="Payment"/>
    <d v="2013-03-18T00:00:00"/>
    <d v="2013-03-16T00:00:00"/>
    <n v="2013"/>
    <s v="Feagins, Brian A. &amp; Kelley J."/>
    <s v="1st Bank HOA Checking"/>
    <s v="Undeposited Funds"/>
    <n v="60"/>
    <x v="0"/>
    <s v="2013 (complete)"/>
    <x v="14"/>
    <m/>
  </r>
  <r>
    <s v="Payment"/>
    <d v="2013-03-18T00:00:00"/>
    <d v="2013-03-16T00:00:00"/>
    <n v="2013"/>
    <s v="Feagins, Brian A. &amp; Kelley J."/>
    <s v="1st Bank HOA Checking"/>
    <s v="Undeposited Funds"/>
    <n v="-1500"/>
    <x v="1"/>
    <s v="2013 (complete)"/>
    <x v="14"/>
    <m/>
  </r>
  <r>
    <s v="Payment"/>
    <d v="2014-05-21T00:00:00"/>
    <d v="2014-05-06T00:00:00"/>
    <n v="2014"/>
    <s v="Feagins, Brian A. &amp; Kelley J."/>
    <s v="1st Bank HOA Checking"/>
    <s v="Undeposited Funds"/>
    <n v="100"/>
    <x v="0"/>
    <s v="2014 (complete)"/>
    <x v="14"/>
    <m/>
  </r>
  <r>
    <s v="Payment"/>
    <d v="2014-05-21T00:00:00"/>
    <d v="2014-05-06T00:00:00"/>
    <n v="2014"/>
    <s v="Feagins, Brian A. &amp; Kelley J."/>
    <s v="1st Bank HOA Checking"/>
    <s v="Undeposited Funds"/>
    <n v="-1500"/>
    <x v="1"/>
    <s v="2014 (complete)"/>
    <x v="14"/>
    <m/>
  </r>
  <r>
    <s v="Payment"/>
    <d v="2015-04-08T00:00:00"/>
    <d v="2015-04-07T00:00:00"/>
    <n v="2015"/>
    <s v="Feagins, Brian A. &amp; Kelley J."/>
    <s v="1st Bank HOA Checking"/>
    <s v="Undeposited Funds"/>
    <n v="100"/>
    <x v="0"/>
    <s v="2015 (complete)"/>
    <x v="14"/>
    <m/>
  </r>
  <r>
    <s v="Payment"/>
    <d v="2015-04-08T00:00:00"/>
    <d v="2015-04-07T00:00:00"/>
    <n v="2015"/>
    <s v="Feagins, Brian A. &amp; Kelley J."/>
    <s v="1st Bank HOA Checking"/>
    <s v="Undeposited Funds"/>
    <n v="-1500"/>
    <x v="1"/>
    <s v="2015 (complete)"/>
    <x v="14"/>
    <m/>
  </r>
  <r>
    <s v="Payment"/>
    <d v="2016-03-03T00:00:00"/>
    <d v="2016-03-03T00:00:00"/>
    <n v="2016"/>
    <s v="Feagins, Brian A. &amp; Kelley J."/>
    <s v="1st Bank HOA Checking"/>
    <s v="Undeposited Funds"/>
    <n v="100"/>
    <x v="0"/>
    <s v="2016 (complete)"/>
    <x v="14"/>
    <m/>
  </r>
  <r>
    <s v="Payment"/>
    <d v="2016-03-03T00:00:00"/>
    <d v="2016-03-03T00:00:00"/>
    <n v="2016"/>
    <s v="Feagins, Brian A. &amp; Kelley J."/>
    <s v="1st Bank HOA Checking"/>
    <s v="Undeposited Funds"/>
    <n v="-1200"/>
    <x v="1"/>
    <s v="2016 (complete)"/>
    <x v="14"/>
    <m/>
  </r>
  <r>
    <s v="Payment"/>
    <d v="2017-03-21T00:00:00"/>
    <d v="2017-03-18T00:00:00"/>
    <n v="2017"/>
    <s v="Feagins, Brian A. &amp; Kelley J."/>
    <s v="1st Bank HOA Checking"/>
    <s v="Undeposited Funds"/>
    <n v="100"/>
    <x v="0"/>
    <s v="2017 (complete)"/>
    <x v="14"/>
    <m/>
  </r>
  <r>
    <s v="Payment"/>
    <d v="2017-03-21T00:00:00"/>
    <d v="2017-03-18T00:00:00"/>
    <n v="2017"/>
    <s v="Feagins, Brian A. &amp; Kelley J."/>
    <s v="1st Bank HOA Checking"/>
    <s v="Undeposited Funds"/>
    <n v="-1200"/>
    <x v="1"/>
    <s v="2017 (complete)"/>
    <x v="14"/>
    <m/>
  </r>
  <r>
    <s v="Payment"/>
    <d v="2018-02-08T00:00:00"/>
    <d v="2018-02-08T00:00:00"/>
    <n v="2018"/>
    <s v="Feagins, Brian A. &amp; Kelley J."/>
    <s v="1st Bank HOA Checking"/>
    <s v="Undeposited Funds"/>
    <n v="100"/>
    <x v="0"/>
    <s v="2018 (complete)"/>
    <x v="14"/>
    <m/>
  </r>
  <r>
    <s v="Payment"/>
    <d v="2018-02-08T00:00:00"/>
    <d v="2018-02-08T00:00:00"/>
    <n v="2018"/>
    <s v="Feagins, Brian A. &amp; Kelley J."/>
    <s v="1st Bank HOA Checking"/>
    <s v="Undeposited Funds"/>
    <n v="-1200"/>
    <x v="1"/>
    <s v="2018 (complete)"/>
    <x v="14"/>
    <m/>
  </r>
  <r>
    <m/>
    <d v="2018-11-21T00:00:00"/>
    <d v="2018-11-21T00:00:00"/>
    <n v="2018"/>
    <s v="Nolan, Charles and Deborah"/>
    <s v="1st Bank HOA Checking"/>
    <s v="Dues Income"/>
    <n v="-500"/>
    <x v="6"/>
    <m/>
    <x v="14"/>
    <s v="&quot;Dues Income from closing&quot;; Not sure what this is"/>
  </r>
  <r>
    <s v="Payment"/>
    <d v="2019-01-07T00:00:00"/>
    <d v="2019-01-04T00:00:00"/>
    <n v="2019"/>
    <s v="Nolan, Charles and Deborah"/>
    <s v="1st Bank HOA Checking"/>
    <s v="Undeposited Funds"/>
    <n v="-100"/>
    <x v="1"/>
    <n v="1"/>
    <x v="14"/>
    <m/>
  </r>
  <r>
    <s v="Payment"/>
    <d v="2019-02-26T00:00:00"/>
    <d v="2019-02-26T00:00:00"/>
    <n v="2019"/>
    <s v="Nolan, Charles and Deborah"/>
    <s v="1st Bank HOA Checking"/>
    <s v="Undeposited Funds"/>
    <n v="-300"/>
    <x v="1"/>
    <n v="3"/>
    <x v="14"/>
    <m/>
  </r>
  <r>
    <s v="Payment"/>
    <d v="2019-04-08T00:00:00"/>
    <d v="2019-04-07T00:00:00"/>
    <n v="2019"/>
    <s v="Nolan, Charles and Deborah"/>
    <s v="1st Bank HOA Checking"/>
    <s v="Undeposited Funds"/>
    <n v="-300"/>
    <x v="1"/>
    <n v="3"/>
    <x v="14"/>
    <m/>
  </r>
  <r>
    <s v="Payment"/>
    <d v="2019-07-09T00:00:00"/>
    <d v="2019-07-09T00:00:00"/>
    <n v="2019"/>
    <s v="Nolan, Charles and Deborah"/>
    <s v="1st Bank HOA Checking"/>
    <s v="Undeposited Funds"/>
    <n v="-300"/>
    <x v="1"/>
    <n v="3"/>
    <x v="14"/>
    <m/>
  </r>
  <r>
    <s v="Payment"/>
    <d v="2019-10-15T00:00:00"/>
    <d v="2019-10-11T00:00:00"/>
    <n v="2019"/>
    <s v="Nolan, Charles and Deborah"/>
    <s v="1st Bank HOA Checking"/>
    <s v="Undeposited Funds"/>
    <n v="-300"/>
    <x v="1"/>
    <n v="3"/>
    <x v="14"/>
    <m/>
  </r>
  <r>
    <s v="Payment"/>
    <d v="2009-11-03T00:00:00"/>
    <d v="2009-11-02T00:00:00"/>
    <n v="2009"/>
    <s v="Keicher, Jeff and Susan Munson"/>
    <s v="FNBC Checking 9018"/>
    <s v="Undeposited Funds"/>
    <n v="-160"/>
    <x v="1"/>
    <n v="1"/>
    <x v="15"/>
    <m/>
  </r>
  <r>
    <s v="Payment"/>
    <d v="2009-11-10T00:00:00"/>
    <d v="2009-11-02T00:00:00"/>
    <n v="2009"/>
    <s v="Keicher, Jeff and Susan Munson"/>
    <s v="1st Bank HOA Reserve Account"/>
    <s v="Undeposited Funds"/>
    <n v="-450"/>
    <x v="2"/>
    <s v="$900 deposit 11/10/2009"/>
    <x v="15"/>
    <s v="Changed fm &quot;Dues&quot; to &quot;Working Capital Contribution&quot;; in QB as Reserve Funds"/>
  </r>
  <r>
    <s v="Payment"/>
    <d v="2010-01-28T00:00:00"/>
    <d v="2010-01-28T00:00:00"/>
    <n v="2010"/>
    <s v="Keicher, Jeff and Susan Munson"/>
    <s v="1st Bank HOA Checking"/>
    <s v="Undeposited Funds"/>
    <n v="-375"/>
    <x v="1"/>
    <n v="3"/>
    <x v="15"/>
    <m/>
  </r>
  <r>
    <s v="Payment"/>
    <d v="2010-01-28T00:00:00"/>
    <d v="2010-01-28T00:00:00"/>
    <n v="2010"/>
    <s v="Keicher, Jeff and Susan Munson"/>
    <s v="1st Bank HOA Checking"/>
    <s v="Undeposited Funds"/>
    <n v="-160"/>
    <x v="1"/>
    <s v="2009 dues?"/>
    <x v="15"/>
    <m/>
  </r>
  <r>
    <s v="Payment"/>
    <d v="2010-05-07T00:00:00"/>
    <d v="2010-05-07T00:00:00"/>
    <n v="2010"/>
    <s v="Keicher, Jeff and Susan Munson"/>
    <s v="1st Bank HOA Checking"/>
    <s v="Undeposited Funds"/>
    <n v="-375"/>
    <x v="1"/>
    <n v="3"/>
    <x v="15"/>
    <m/>
  </r>
  <r>
    <s v="Payment"/>
    <d v="2010-08-06T00:00:00"/>
    <d v="2010-08-05T00:00:00"/>
    <n v="2010"/>
    <s v="Keicher, Jeff and Susan Munson"/>
    <s v="1st Bank HOA Checking"/>
    <s v="Undeposited Funds"/>
    <n v="-375"/>
    <x v="1"/>
    <n v="3"/>
    <x v="15"/>
    <m/>
  </r>
  <r>
    <s v="Payment"/>
    <d v="2010-11-08T00:00:00"/>
    <d v="2010-11-07T00:00:00"/>
    <n v="2010"/>
    <s v="Keicher, Jeff and Susan Munson"/>
    <s v="1st Bank HOA Checking"/>
    <s v="Undeposited Funds"/>
    <n v="-375"/>
    <x v="1"/>
    <n v="3"/>
    <x v="15"/>
    <m/>
  </r>
  <r>
    <s v="Payment"/>
    <d v="2011-02-08T00:00:00"/>
    <d v="2011-02-08T00:00:00"/>
    <n v="2011"/>
    <s v="Keicher, Jeff and Susan Munson"/>
    <s v="1st Bank HOA Checking"/>
    <s v="Undeposited Funds"/>
    <n v="-375"/>
    <x v="1"/>
    <n v="3"/>
    <x v="15"/>
    <m/>
  </r>
  <r>
    <s v="Payment"/>
    <d v="2011-04-18T00:00:00"/>
    <d v="2011-04-14T00:00:00"/>
    <n v="2011"/>
    <s v="Keicher, Jeff and Susan Munson"/>
    <s v="1st Bank HOA Checking"/>
    <s v="Undeposited Funds"/>
    <n v="-375"/>
    <x v="1"/>
    <n v="3"/>
    <x v="15"/>
    <m/>
  </r>
  <r>
    <s v="Payment"/>
    <d v="2011-08-02T00:00:00"/>
    <d v="2011-07-29T00:00:00"/>
    <n v="2011"/>
    <s v="Keicher, Jeff and Susan Munson"/>
    <s v="1st Bank HOA Checking"/>
    <s v="Undeposited Funds"/>
    <n v="-375"/>
    <x v="1"/>
    <n v="3"/>
    <x v="15"/>
    <m/>
  </r>
  <r>
    <s v="Payment"/>
    <d v="2011-11-18T00:00:00"/>
    <d v="2011-11-18T00:00:00"/>
    <n v="2011"/>
    <s v="Keicher, Jeff and Susan Munson"/>
    <s v="1st Bank HOA Checking"/>
    <s v="Undeposited Funds"/>
    <n v="-375"/>
    <x v="1"/>
    <n v="3"/>
    <x v="15"/>
    <m/>
  </r>
  <r>
    <s v="Payment"/>
    <d v="2012-02-06T00:00:00"/>
    <d v="2012-02-05T00:00:00"/>
    <n v="2012"/>
    <s v="Keicher, Jeff and Susan Munson"/>
    <s v="1st Bank HOA Checking"/>
    <s v="Undeposited Funds"/>
    <n v="-375"/>
    <x v="1"/>
    <n v="3"/>
    <x v="15"/>
    <m/>
  </r>
  <r>
    <s v="Payment"/>
    <d v="2012-05-03T00:00:00"/>
    <d v="2012-05-03T00:00:00"/>
    <n v="2012"/>
    <s v="Keicher, Jeff and Susan Munson"/>
    <s v="1st Bank HOA Checking"/>
    <s v="Undeposited Funds"/>
    <n v="-375"/>
    <x v="1"/>
    <n v="3"/>
    <x v="15"/>
    <m/>
  </r>
  <r>
    <s v="Payment"/>
    <d v="2012-08-03T00:00:00"/>
    <d v="2012-08-03T00:00:00"/>
    <n v="2012"/>
    <s v="Keicher, Jeff and Susan Munson"/>
    <s v="1st Bank HOA Checking"/>
    <s v="Undeposited Funds"/>
    <n v="-375"/>
    <x v="1"/>
    <n v="3"/>
    <x v="15"/>
    <m/>
  </r>
  <r>
    <s v="Payment"/>
    <d v="2012-11-23T00:00:00"/>
    <d v="2012-11-21T00:00:00"/>
    <n v="2012"/>
    <s v="Keicher, Jeff and Susan Munson"/>
    <s v="1st Bank HOA Checking"/>
    <s v="Undeposited Funds"/>
    <n v="-375"/>
    <x v="1"/>
    <n v="3"/>
    <x v="15"/>
    <m/>
  </r>
  <r>
    <s v="Payment"/>
    <d v="2013-03-18T00:00:00"/>
    <d v="2013-03-16T00:00:00"/>
    <n v="2013"/>
    <s v="Keicher, Jeff and Susan Munson"/>
    <s v="1st Bank HOA Checking"/>
    <s v="Undeposited Funds"/>
    <n v="-375"/>
    <x v="1"/>
    <n v="3"/>
    <x v="15"/>
    <m/>
  </r>
  <r>
    <s v="Payment"/>
    <d v="2013-05-09T00:00:00"/>
    <d v="2013-05-08T00:00:00"/>
    <n v="2013"/>
    <s v="Keicher, Jeff and Susan Munson"/>
    <s v="1st Bank HOA Checking"/>
    <s v="Undeposited Funds"/>
    <n v="-375"/>
    <x v="1"/>
    <n v="3"/>
    <x v="15"/>
    <m/>
  </r>
  <r>
    <s v="Payment"/>
    <d v="2013-05-21T00:00:00"/>
    <d v="2013-05-21T00:00:00"/>
    <n v="2013"/>
    <s v="Keicher, Jeff and Susan Munson"/>
    <s v="1st Bank HOA Checking"/>
    <s v="Undeposited Funds"/>
    <n v="-375"/>
    <x v="1"/>
    <n v="3"/>
    <x v="15"/>
    <m/>
  </r>
  <r>
    <s v="Payment"/>
    <d v="2013-12-09T00:00:00"/>
    <d v="2013-12-06T00:00:00"/>
    <n v="2013"/>
    <s v="Keicher, Jeff and Susan Munson"/>
    <s v="1st Bank HOA Checking"/>
    <s v="Undeposited Funds"/>
    <n v="-375"/>
    <x v="1"/>
    <n v="3"/>
    <x v="15"/>
    <m/>
  </r>
  <r>
    <s v="Payment"/>
    <d v="2014-05-06T00:00:00"/>
    <d v="2014-05-04T00:00:00"/>
    <n v="2014"/>
    <s v="Keicher, Jeff and Susan Munson"/>
    <s v="1st Bank HOA Checking"/>
    <s v="Undeposited Funds"/>
    <n v="-375"/>
    <x v="1"/>
    <n v="3"/>
    <x v="15"/>
    <m/>
  </r>
  <r>
    <s v="Payment"/>
    <d v="2014-09-08T00:00:00"/>
    <d v="2014-08-20T00:00:00"/>
    <n v="2014"/>
    <s v="Keicher, Jeff and Susan Munson"/>
    <s v="1st Bank HOA Checking"/>
    <s v="Undeposited Funds"/>
    <n v="-500"/>
    <x v="1"/>
    <n v="4"/>
    <x v="15"/>
    <m/>
  </r>
  <r>
    <s v="Payment"/>
    <d v="2015-01-13T00:00:00"/>
    <d v="2015-01-07T00:00:00"/>
    <n v="2015"/>
    <s v="Keicher, Jeff and Susan Munson"/>
    <s v="1st Bank HOA Checking"/>
    <s v="Undeposited Funds"/>
    <n v="-625"/>
    <x v="1"/>
    <n v="5"/>
    <x v="15"/>
    <m/>
  </r>
  <r>
    <s v="Payment"/>
    <d v="2015-05-13T00:00:00"/>
    <d v="2015-05-13T00:00:00"/>
    <n v="2015"/>
    <s v="Keicher, Jeff and Susan Munson"/>
    <s v="1st Bank HOA Checking"/>
    <s v="Undeposited Funds"/>
    <n v="-375"/>
    <x v="1"/>
    <n v="3"/>
    <x v="15"/>
    <m/>
  </r>
  <r>
    <s v="Payment"/>
    <d v="2015-09-23T00:00:00"/>
    <d v="2015-09-23T00:00:00"/>
    <n v="2015"/>
    <s v="Keicher, Jeff and Susan Munson"/>
    <s v="1st Bank HOA Checking"/>
    <s v="Undeposited Funds"/>
    <n v="-425"/>
    <x v="1"/>
    <m/>
    <x v="15"/>
    <s v="Dues April 2015 $25 (had a $100 credit) + May - August  "/>
  </r>
  <r>
    <s v="Payment"/>
    <d v="2016-02-04T00:00:00"/>
    <d v="2016-01-29T00:00:00"/>
    <n v="2016"/>
    <s v="Keicher, Jeff and Susan Munson"/>
    <s v="1st Bank HOA Checking"/>
    <s v="Undeposited Funds"/>
    <n v="-500"/>
    <x v="1"/>
    <n v="5"/>
    <x v="15"/>
    <s v="Dues Sept - Dec 2015, January 2016"/>
  </r>
  <r>
    <s v="Payment"/>
    <d v="2016-07-11T00:00:00"/>
    <d v="2016-07-01T00:00:00"/>
    <n v="2016"/>
    <s v="Keicher, Jeff and Susan Munson"/>
    <s v="1st Bank HOA Checking"/>
    <s v="Undeposited Funds"/>
    <n v="-500"/>
    <x v="1"/>
    <n v="5"/>
    <x v="15"/>
    <s v="Dues Feb - June 2016 "/>
  </r>
  <r>
    <s v="Payment"/>
    <d v="2017-01-25T00:00:00"/>
    <d v="2017-01-25T00:00:00"/>
    <n v="2017"/>
    <s v="Keicher, Jeff and Susan Munson"/>
    <s v="1st Bank HOA Checking"/>
    <s v="Undeposited Funds"/>
    <n v="-500"/>
    <x v="1"/>
    <n v="5"/>
    <x v="15"/>
    <m/>
  </r>
  <r>
    <s v="Payment"/>
    <d v="2017-09-25T00:00:00"/>
    <d v="2017-09-21T00:00:00"/>
    <n v="2017"/>
    <s v="Keicher, Jeff and Susan Munson"/>
    <s v="1st Bank HOA Checking"/>
    <s v="Undeposited Funds"/>
    <n v="-700"/>
    <x v="1"/>
    <n v="7"/>
    <x v="15"/>
    <m/>
  </r>
  <r>
    <s v="Payment"/>
    <d v="2018-03-08T00:00:00"/>
    <d v="2018-03-08T00:00:00"/>
    <n v="2018"/>
    <s v="Keicher, Jeff and Susan Munson"/>
    <s v="1st Bank HOA Checking"/>
    <s v="Undeposited Funds"/>
    <n v="-500"/>
    <x v="1"/>
    <n v="5"/>
    <x v="15"/>
    <m/>
  </r>
  <r>
    <s v="Payment"/>
    <d v="2018-04-18T00:00:00"/>
    <d v="2018-04-16T00:00:00"/>
    <n v="2018"/>
    <s v="Keicher, Jeff and Susan Munson"/>
    <s v="1st Bank HOA Checking"/>
    <s v="Undeposited Funds"/>
    <n v="-500"/>
    <x v="1"/>
    <n v="5"/>
    <x v="15"/>
    <m/>
  </r>
  <r>
    <s v="Payment"/>
    <d v="2018-08-07T00:00:00"/>
    <d v="2018-08-03T00:00:00"/>
    <n v="2018"/>
    <s v="Keicher, Jeff and Susan Munson"/>
    <s v="1st Bank HOA Checking"/>
    <s v="Undeposited Funds"/>
    <n v="-100"/>
    <x v="1"/>
    <n v="1"/>
    <x v="15"/>
    <m/>
  </r>
  <r>
    <s v="Payment"/>
    <d v="2018-08-07T00:00:00"/>
    <d v="2018-08-03T00:00:00"/>
    <n v="2018"/>
    <s v="Keicher, Jeff and Susan Munson"/>
    <s v="1st Bank HOA Checking"/>
    <s v="Undeposited Funds"/>
    <n v="-100"/>
    <x v="1"/>
    <n v="1"/>
    <x v="15"/>
    <m/>
  </r>
  <r>
    <s v="Payment"/>
    <d v="2018-09-17T00:00:00"/>
    <d v="2018-09-13T00:00:00"/>
    <n v="2018"/>
    <s v="Keicher, Jeff and Susan Munson"/>
    <s v="1st Bank HOA Checking"/>
    <s v="Undeposited Funds"/>
    <n v="-100"/>
    <x v="1"/>
    <n v="1"/>
    <x v="15"/>
    <m/>
  </r>
  <r>
    <s v="Payment"/>
    <d v="2018-12-03T00:00:00"/>
    <d v="2018-12-03T00:00:00"/>
    <n v="2018"/>
    <s v="Keicher, Jeff and Susan Munson"/>
    <s v="1st Bank HOA Checking"/>
    <s v="Undeposited Funds"/>
    <n v="-300"/>
    <x v="1"/>
    <n v="3"/>
    <x v="15"/>
    <m/>
  </r>
  <r>
    <s v="Payment"/>
    <d v="2019-01-04T00:00:00"/>
    <d v="2019-01-02T00:00:00"/>
    <n v="2019"/>
    <s v="Keicher, Jeff and Susan Munson"/>
    <s v="1st Bank HOA Checking"/>
    <s v="Undeposited Funds"/>
    <n v="-100"/>
    <x v="1"/>
    <n v="1"/>
    <x v="15"/>
    <m/>
  </r>
  <r>
    <s v="Payment"/>
    <d v="2019-02-28T00:00:00"/>
    <d v="2019-02-26T00:00:00"/>
    <n v="2019"/>
    <s v="Keicher, Jeff and Susan Munson"/>
    <s v="1st Bank HOA Checking"/>
    <s v="Undeposited Funds"/>
    <n v="-300"/>
    <x v="1"/>
    <n v="3"/>
    <x v="15"/>
    <m/>
  </r>
  <r>
    <s v="Payment"/>
    <d v="2019-02-28T00:00:00"/>
    <d v="2019-02-26T00:00:00"/>
    <n v="2019"/>
    <s v="Keicher, Jeff and Susan Munson"/>
    <s v="1st Bank HOA Checking"/>
    <s v="Undeposited Funds"/>
    <n v="-8.9499999999999993"/>
    <x v="4"/>
    <m/>
    <x v="15"/>
    <m/>
  </r>
  <r>
    <s v="Payment"/>
    <d v="2019-04-09T00:00:00"/>
    <d v="2019-04-06T00:00:00"/>
    <n v="2019"/>
    <s v="Keicher, Jeff and Susan Munson"/>
    <s v="1st Bank HOA Checking"/>
    <s v="Undeposited Funds"/>
    <n v="-300"/>
    <x v="1"/>
    <n v="3"/>
    <x v="15"/>
    <m/>
  </r>
  <r>
    <s v="Payment"/>
    <d v="2019-04-09T00:00:00"/>
    <d v="2019-04-06T00:00:00"/>
    <n v="2019"/>
    <s v="Keicher, Jeff and Susan Munson"/>
    <s v="1st Bank HOA Checking"/>
    <s v="Undeposited Funds"/>
    <n v="-8.9499999999999993"/>
    <x v="4"/>
    <m/>
    <x v="15"/>
    <m/>
  </r>
  <r>
    <s v="Payment"/>
    <d v="2019-09-09T00:00:00"/>
    <d v="2019-09-06T00:00:00"/>
    <n v="2019"/>
    <s v="Keicher, Jeff and Susan Munson"/>
    <s v="1st Bank HOA Checking"/>
    <s v="Undeposited Funds"/>
    <n v="-300"/>
    <x v="1"/>
    <n v="3"/>
    <x v="15"/>
    <m/>
  </r>
  <r>
    <s v="Payment"/>
    <d v="2019-09-09T00:00:00"/>
    <d v="2019-09-06T00:00:00"/>
    <n v="2019"/>
    <s v="Keicher, Jeff and Susan Munson"/>
    <s v="1st Bank HOA Checking"/>
    <s v="Undeposited Funds"/>
    <n v="-8.9499999999999993"/>
    <x v="4"/>
    <m/>
    <x v="15"/>
    <m/>
  </r>
  <r>
    <s v="Payment"/>
    <d v="2019-12-30T00:00:00"/>
    <d v="2019-12-26T00:00:00"/>
    <n v="2019"/>
    <s v="Keicher, Jeff and Susan Munson"/>
    <s v="1st Bank HOA Checking"/>
    <s v="Undeposited Funds"/>
    <n v="-300"/>
    <x v="1"/>
    <n v="3"/>
    <x v="15"/>
    <m/>
  </r>
  <r>
    <s v="Payment"/>
    <d v="2019-12-30T00:00:00"/>
    <d v="2019-12-26T00:00:00"/>
    <n v="2019"/>
    <s v="Keicher, Jeff and Susan Munson"/>
    <s v="1st Bank HOA Checking"/>
    <s v="Undeposited Funds"/>
    <n v="-8.9499999999999993"/>
    <x v="4"/>
    <m/>
    <x v="15"/>
    <m/>
  </r>
  <r>
    <s v="Payment"/>
    <d v="2006-10-16T00:00:00"/>
    <d v="2006-09-01T00:00:00"/>
    <n v="2006"/>
    <s v="Kaiser, Michael L. &amp; Karen S."/>
    <s v="FNBC Checking 9018"/>
    <s v="Undeposited Funds"/>
    <n v="-150"/>
    <x v="1"/>
    <m/>
    <x v="16"/>
    <s v="Purch June 06, prior to start date of data available"/>
  </r>
  <r>
    <s v="Payment"/>
    <d v="2006-10-16T00:00:00"/>
    <d v="2006-10-03T00:00:00"/>
    <n v="2006"/>
    <s v="Kaiser, Michael L. &amp; Karen S."/>
    <s v="FNBC Checking 9018"/>
    <s v="Undeposited Funds"/>
    <n v="-150"/>
    <x v="1"/>
    <m/>
    <x v="16"/>
    <s v="Opening Balance $300 "/>
  </r>
  <r>
    <s v="Payment"/>
    <d v="2006-12-01T00:00:00"/>
    <d v="2006-11-30T00:00:00"/>
    <n v="2006"/>
    <s v="Kaiser, Michael L. &amp; Karen S."/>
    <s v="FNBC Checking 9018"/>
    <s v="Undeposited Funds"/>
    <n v="-90"/>
    <x v="1"/>
    <m/>
    <x v="16"/>
    <m/>
  </r>
  <r>
    <s v="Payment"/>
    <d v="2006-12-01T00:00:00"/>
    <d v="2006-11-30T00:00:00"/>
    <n v="2006"/>
    <s v="Kaiser, Michael L. &amp; Karen S."/>
    <s v="FNBC Checking 9018"/>
    <s v="Undeposited Funds"/>
    <n v="-50"/>
    <x v="1"/>
    <m/>
    <x v="16"/>
    <m/>
  </r>
  <r>
    <s v="Payment"/>
    <d v="2006-12-18T00:00:00"/>
    <d v="2006-12-14T00:00:00"/>
    <n v="2006"/>
    <s v="Kaiser, Michael L. &amp; Karen S."/>
    <s v="FNBC Checking 9018"/>
    <s v="Undeposited Funds"/>
    <n v="-160"/>
    <x v="1"/>
    <m/>
    <x v="16"/>
    <m/>
  </r>
  <r>
    <s v="Payment"/>
    <d v="2007-01-13T00:00:00"/>
    <d v="2007-01-13T00:00:00"/>
    <n v="2007"/>
    <s v="Kaiser, Michael L. &amp; Karen S."/>
    <s v="FNBC Checking 9018"/>
    <s v="Undeposited Funds"/>
    <n v="-160"/>
    <x v="1"/>
    <n v="1"/>
    <x v="16"/>
    <m/>
  </r>
  <r>
    <s v="Payment"/>
    <d v="2007-02-26T00:00:00"/>
    <d v="2007-02-01T00:00:00"/>
    <n v="2007"/>
    <s v="Kaiser, Michael L. &amp; Karen S."/>
    <s v="FNBC Checking 9018"/>
    <s v="Undeposited Funds"/>
    <n v="-160"/>
    <x v="1"/>
    <n v="1"/>
    <x v="16"/>
    <m/>
  </r>
  <r>
    <s v="Payment"/>
    <d v="2007-03-14T00:00:00"/>
    <d v="2007-03-07T00:00:00"/>
    <n v="2007"/>
    <s v="Kaiser, Michael L. &amp; Karen S."/>
    <s v="FNBC Checking 9018"/>
    <s v="Undeposited Funds"/>
    <n v="-160"/>
    <x v="1"/>
    <n v="1"/>
    <x v="16"/>
    <m/>
  </r>
  <r>
    <s v="Payment"/>
    <d v="2007-03-27T00:00:00"/>
    <d v="2007-03-24T00:00:00"/>
    <n v="2007"/>
    <s v="Kaiser, Michael L. &amp; Karen S."/>
    <s v="FNBC Checking 9018"/>
    <s v="Undeposited Funds"/>
    <n v="-60"/>
    <x v="1"/>
    <s v="?"/>
    <x v="16"/>
    <m/>
  </r>
  <r>
    <s v="Payment"/>
    <d v="2007-04-23T00:00:00"/>
    <d v="2007-04-23T00:00:00"/>
    <n v="2007"/>
    <s v="Kaiser, Michael L. &amp; Karen S."/>
    <s v="FNBC Checking 9018"/>
    <s v="Undeposited Funds"/>
    <n v="-160"/>
    <x v="1"/>
    <n v="1"/>
    <x v="16"/>
    <m/>
  </r>
  <r>
    <s v="Payment"/>
    <d v="2007-05-05T00:00:00"/>
    <d v="2007-05-05T00:00:00"/>
    <n v="2007"/>
    <s v="Kaiser, Michael L. &amp; Karen S."/>
    <s v="FNBC Checking 9018"/>
    <s v="Undeposited Funds"/>
    <n v="-160"/>
    <x v="1"/>
    <n v="1"/>
    <x v="16"/>
    <m/>
  </r>
  <r>
    <s v="Payment"/>
    <d v="2007-06-15T00:00:00"/>
    <d v="2007-06-13T00:00:00"/>
    <n v="2007"/>
    <s v="Kaiser, Michael L. &amp; Karen S."/>
    <s v="FNBC Checking 9018"/>
    <s v="Undeposited Funds"/>
    <n v="-160"/>
    <x v="1"/>
    <n v="1"/>
    <x v="16"/>
    <m/>
  </r>
  <r>
    <s v="Payment"/>
    <d v="2007-07-14T00:00:00"/>
    <d v="2007-07-13T00:00:00"/>
    <n v="2007"/>
    <s v="Kaiser, Michael L. &amp; Karen S."/>
    <s v="FNBC Checking 9018"/>
    <s v="Undeposited Funds"/>
    <n v="-160"/>
    <x v="1"/>
    <n v="1"/>
    <x v="16"/>
    <m/>
  </r>
  <r>
    <s v="Payment"/>
    <d v="2007-08-09T00:00:00"/>
    <d v="2007-08-09T00:00:00"/>
    <n v="2007"/>
    <s v="Kaiser, Michael L. &amp; Karen S."/>
    <s v="FNBC Checking 9018"/>
    <s v="Undeposited Funds"/>
    <n v="-160"/>
    <x v="1"/>
    <n v="1"/>
    <x v="16"/>
    <m/>
  </r>
  <r>
    <s v="Payment"/>
    <d v="2007-09-08T00:00:00"/>
    <d v="2007-09-07T00:00:00"/>
    <n v="2007"/>
    <s v="Kaiser, Michael L. &amp; Karen S."/>
    <s v="FNBC Checking 9018"/>
    <s v="Undeposited Funds"/>
    <n v="-160"/>
    <x v="1"/>
    <n v="1"/>
    <x v="16"/>
    <m/>
  </r>
  <r>
    <s v="Payment"/>
    <d v="2007-11-02T00:00:00"/>
    <d v="2007-10-12T00:00:00"/>
    <n v="2007"/>
    <s v="Kaiser, Michael L. &amp; Karen S."/>
    <s v="FNBC Checking 9018"/>
    <s v="Undeposited Funds"/>
    <n v="-160"/>
    <x v="1"/>
    <n v="1"/>
    <x v="16"/>
    <m/>
  </r>
  <r>
    <s v="Payment"/>
    <d v="2007-11-16T00:00:00"/>
    <d v="2007-11-15T00:00:00"/>
    <n v="2007"/>
    <s v="Kaiser, Michael L. &amp; Karen S."/>
    <s v="FNBC Checking 9018"/>
    <s v="Undeposited Funds"/>
    <n v="-160"/>
    <x v="1"/>
    <n v="1"/>
    <x v="16"/>
    <m/>
  </r>
  <r>
    <s v="Payment"/>
    <d v="2007-12-24T00:00:00"/>
    <d v="2007-12-16T00:00:00"/>
    <n v="2007"/>
    <s v="Kaiser, Michael L. &amp; Karen S."/>
    <s v="FNBC Checking 9018"/>
    <s v="Undeposited Funds"/>
    <n v="-160"/>
    <x v="1"/>
    <n v="1"/>
    <x v="16"/>
    <m/>
  </r>
  <r>
    <s v="Payment"/>
    <d v="2008-02-05T00:00:00"/>
    <d v="2008-01-30T00:00:00"/>
    <n v="2008"/>
    <s v="Kaiser, Michael L. &amp; Karen S."/>
    <s v="FNBC Checking 9018"/>
    <s v="Undeposited Funds"/>
    <n v="-160"/>
    <x v="1"/>
    <n v="1"/>
    <x v="16"/>
    <m/>
  </r>
  <r>
    <s v="Payment"/>
    <d v="2008-02-07T00:00:00"/>
    <d v="2008-02-06T00:00:00"/>
    <n v="2008"/>
    <s v="Kaiser, Michael L. &amp; Karen S."/>
    <s v="FNBC Checking 9018"/>
    <s v="Undeposited Funds"/>
    <n v="-160"/>
    <x v="1"/>
    <n v="1"/>
    <x v="16"/>
    <m/>
  </r>
  <r>
    <s v="Payment"/>
    <d v="2008-03-06T00:00:00"/>
    <d v="2008-03-05T00:00:00"/>
    <n v="2008"/>
    <s v="Kaiser, Michael L. &amp; Karen S."/>
    <s v="FNBC Checking 9018"/>
    <s v="Undeposited Funds"/>
    <n v="-160"/>
    <x v="1"/>
    <n v="1"/>
    <x v="16"/>
    <m/>
  </r>
  <r>
    <s v="Payment"/>
    <d v="2008-04-03T00:00:00"/>
    <d v="2008-04-02T00:00:00"/>
    <n v="2008"/>
    <s v="Kaiser, Michael L. &amp; Karen S."/>
    <s v="FNBC Checking 9018"/>
    <s v="Undeposited Funds"/>
    <n v="-160"/>
    <x v="1"/>
    <n v="1"/>
    <x v="16"/>
    <m/>
  </r>
  <r>
    <s v="Payment"/>
    <d v="2008-06-16T00:00:00"/>
    <d v="2008-06-12T00:00:00"/>
    <n v="2008"/>
    <s v="Kaiser, Michael L. &amp; Karen S."/>
    <s v="FNBC Checking 9018"/>
    <s v="Undeposited Funds"/>
    <n v="-160"/>
    <x v="1"/>
    <n v="1"/>
    <x v="16"/>
    <m/>
  </r>
  <r>
    <s v="Payment"/>
    <d v="2008-07-21T00:00:00"/>
    <d v="2008-07-09T00:00:00"/>
    <n v="2008"/>
    <s v="Kaiser, Michael L. &amp; Karen S."/>
    <s v="FNBC Checking 9018"/>
    <s v="Undeposited Funds"/>
    <n v="-160"/>
    <x v="1"/>
    <n v="1"/>
    <x v="16"/>
    <m/>
  </r>
  <r>
    <s v="Payment"/>
    <d v="2008-09-05T00:00:00"/>
    <d v="2008-08-21T00:00:00"/>
    <n v="2008"/>
    <s v="Kaiser, Michael L. &amp; Karen S."/>
    <s v="FNBC Checking 9018"/>
    <s v="Undeposited Funds"/>
    <n v="-160"/>
    <x v="1"/>
    <n v="1"/>
    <x v="16"/>
    <m/>
  </r>
  <r>
    <s v="Payment"/>
    <d v="2008-09-05T00:00:00"/>
    <d v="2008-09-04T00:00:00"/>
    <n v="2008"/>
    <s v="Kaiser, Michael L. &amp; Karen S."/>
    <s v="FNBC Checking 9018"/>
    <s v="Undeposited Funds"/>
    <n v="-160"/>
    <x v="1"/>
    <n v="1"/>
    <x v="16"/>
    <m/>
  </r>
  <r>
    <s v="Payment"/>
    <d v="2008-10-22T00:00:00"/>
    <d v="2008-10-18T00:00:00"/>
    <n v="2008"/>
    <s v="Kaiser, Michael L. &amp; Karen S."/>
    <s v="FNBC Checking 9018"/>
    <s v="Undeposited Funds"/>
    <n v="-160"/>
    <x v="1"/>
    <n v="1"/>
    <x v="16"/>
    <m/>
  </r>
  <r>
    <s v="Payment"/>
    <d v="2008-12-01T00:00:00"/>
    <d v="2008-11-21T00:00:00"/>
    <n v="2008"/>
    <s v="Kaiser, Michael L. &amp; Karen S."/>
    <s v="FNBC Checking 9018"/>
    <s v="Undeposited Funds"/>
    <n v="-160"/>
    <x v="1"/>
    <n v="1"/>
    <x v="16"/>
    <m/>
  </r>
  <r>
    <s v="Payment"/>
    <d v="2008-12-05T00:00:00"/>
    <d v="2008-12-04T00:00:00"/>
    <n v="2008"/>
    <s v="Kaiser, Michael L. &amp; Karen S."/>
    <s v="FNBC Checking 9018"/>
    <s v="Undeposited Funds"/>
    <n v="-160"/>
    <x v="1"/>
    <n v="1"/>
    <x v="16"/>
    <m/>
  </r>
  <r>
    <s v="Payment"/>
    <d v="2009-01-22T00:00:00"/>
    <d v="2009-01-17T00:00:00"/>
    <n v="2009"/>
    <s v="Kaiser, Michael L. &amp; Karen S."/>
    <s v="FNBC Checking 9018"/>
    <s v="Undeposited Funds"/>
    <n v="-160"/>
    <x v="1"/>
    <n v="1"/>
    <x v="16"/>
    <m/>
  </r>
  <r>
    <s v="Payment"/>
    <d v="2009-02-13T00:00:00"/>
    <d v="2009-02-05T00:00:00"/>
    <n v="2009"/>
    <s v="Kaiser, Michael L. &amp; Karen S."/>
    <s v="FNBC Checking 9018"/>
    <s v="Undeposited Funds"/>
    <n v="-160"/>
    <x v="1"/>
    <n v="1"/>
    <x v="16"/>
    <m/>
  </r>
  <r>
    <s v="Payment"/>
    <d v="2009-03-19T00:00:00"/>
    <d v="2009-03-19T00:00:00"/>
    <n v="2009"/>
    <s v="Kaiser, Michael L. &amp; Karen S."/>
    <s v="FNBC Checking 9018"/>
    <s v="Undeposited Funds"/>
    <n v="-160"/>
    <x v="1"/>
    <n v="1"/>
    <x v="16"/>
    <m/>
  </r>
  <r>
    <s v="Payment"/>
    <d v="2009-05-08T00:00:00"/>
    <d v="2009-04-26T00:00:00"/>
    <n v="2009"/>
    <s v="Kaiser, Michael L. &amp; Karen S."/>
    <s v="FNBC Checking 9018"/>
    <s v="Undeposited Funds"/>
    <n v="-160"/>
    <x v="1"/>
    <n v="1"/>
    <x v="16"/>
    <m/>
  </r>
  <r>
    <s v="Payment"/>
    <d v="2009-05-08T00:00:00"/>
    <d v="2009-05-08T00:00:00"/>
    <n v="2009"/>
    <s v="Kaiser, Michael L. &amp; Karen S."/>
    <s v="FNBC Checking 9018"/>
    <s v="Undeposited Funds"/>
    <n v="-160"/>
    <x v="1"/>
    <n v="1"/>
    <x v="16"/>
    <m/>
  </r>
  <r>
    <s v="Payment"/>
    <d v="2009-07-02T00:00:00"/>
    <d v="2009-06-29T00:00:00"/>
    <n v="2009"/>
    <s v="Kaiser, Michael L. &amp; Karen S."/>
    <s v="FNBC Checking 9018"/>
    <s v="Undeposited Funds"/>
    <n v="-160"/>
    <x v="1"/>
    <n v="1"/>
    <x v="16"/>
    <m/>
  </r>
  <r>
    <s v="Payment"/>
    <d v="2009-07-29T00:00:00"/>
    <d v="2009-07-21T00:00:00"/>
    <n v="2009"/>
    <s v="Kaiser, Michael L. &amp; Karen S."/>
    <s v="FNBC Checking 9018"/>
    <s v="Undeposited Funds"/>
    <n v="-160"/>
    <x v="1"/>
    <n v="1"/>
    <x v="16"/>
    <m/>
  </r>
  <r>
    <s v="Payment"/>
    <d v="2009-08-28T00:00:00"/>
    <d v="2009-08-15T00:00:00"/>
    <n v="2009"/>
    <s v="Kaiser, Michael L. &amp; Karen S."/>
    <s v="FNBC Checking 9018"/>
    <s v="Undeposited Funds"/>
    <n v="-160"/>
    <x v="1"/>
    <n v="1"/>
    <x v="16"/>
    <m/>
  </r>
  <r>
    <s v="Payment"/>
    <d v="2009-10-21T00:00:00"/>
    <d v="2009-10-21T00:00:00"/>
    <n v="2009"/>
    <s v="Kaiser, Michael L. &amp; Karen S."/>
    <s v="1st Bank HOA Checking"/>
    <s v="Undeposited Funds"/>
    <n v="-160"/>
    <x v="1"/>
    <n v="1"/>
    <x v="16"/>
    <m/>
  </r>
  <r>
    <s v="Payment"/>
    <d v="2009-10-21T00:00:00"/>
    <d v="2009-10-21T00:00:00"/>
    <n v="2009"/>
    <s v="Kaiser, Michael L. &amp; Karen S."/>
    <s v="1st Bank HOA Checking"/>
    <s v="Undeposited Funds"/>
    <n v="-160"/>
    <x v="1"/>
    <n v="1"/>
    <x v="16"/>
    <m/>
  </r>
  <r>
    <s v="Payment"/>
    <d v="2009-11-10T00:00:00"/>
    <d v="2009-11-08T00:00:00"/>
    <n v="2009"/>
    <s v="Kaiser, Michael L. &amp; Karen S."/>
    <s v="1st Bank HOA Checking"/>
    <s v="Undeposited Funds"/>
    <n v="-160"/>
    <x v="1"/>
    <n v="1"/>
    <x v="16"/>
    <m/>
  </r>
  <r>
    <s v="Payment"/>
    <d v="2009-12-04T00:00:00"/>
    <d v="2009-12-03T00:00:00"/>
    <n v="2009"/>
    <s v="Kaiser, Michael L. &amp; Karen S."/>
    <s v="1st Bank HOA Checking"/>
    <s v="Undeposited Funds"/>
    <n v="-160"/>
    <x v="1"/>
    <n v="1"/>
    <x v="16"/>
    <m/>
  </r>
  <r>
    <s v="Payment"/>
    <d v="2009-12-04T00:00:00"/>
    <d v="2009-12-03T00:00:00"/>
    <n v="2009"/>
    <s v="Kaiser, Michael L. &amp; Karen S."/>
    <s v="1st Bank HOA Checking"/>
    <s v="Undeposited Funds"/>
    <n v="-160"/>
    <x v="1"/>
    <n v="1"/>
    <x v="16"/>
    <m/>
  </r>
  <r>
    <s v="Payment"/>
    <d v="2010-01-28T00:00:00"/>
    <d v="2010-01-28T00:00:00"/>
    <n v="2010"/>
    <s v="Kaiser, Michael L. &amp; Karen S."/>
    <s v="1st Bank HOA Checking"/>
    <s v="Undeposited Funds"/>
    <n v="-125"/>
    <x v="1"/>
    <n v="1"/>
    <x v="16"/>
    <m/>
  </r>
  <r>
    <s v="Payment"/>
    <d v="2010-02-22T00:00:00"/>
    <d v="2010-02-19T00:00:00"/>
    <n v="2010"/>
    <s v="Kaiser, Michael L. &amp; Karen S."/>
    <s v="1st Bank HOA Checking"/>
    <s v="Undeposited Funds"/>
    <n v="-125"/>
    <x v="1"/>
    <n v="1"/>
    <x v="16"/>
    <m/>
  </r>
  <r>
    <s v="Payment"/>
    <d v="2010-03-19T00:00:00"/>
    <d v="2010-03-18T00:00:00"/>
    <n v="2010"/>
    <s v="Kaiser, Michael L. &amp; Karen S."/>
    <s v="1st Bank HOA Checking"/>
    <s v="Undeposited Funds"/>
    <n v="-125"/>
    <x v="1"/>
    <n v="1"/>
    <x v="16"/>
    <m/>
  </r>
  <r>
    <s v="Payment"/>
    <d v="2010-04-16T00:00:00"/>
    <d v="2010-04-15T00:00:00"/>
    <n v="2010"/>
    <s v="Kaiser, Michael L. &amp; Karen S."/>
    <s v="1st Bank HOA Checking"/>
    <s v="Undeposited Funds"/>
    <n v="-125"/>
    <x v="1"/>
    <n v="1"/>
    <x v="16"/>
    <m/>
  </r>
  <r>
    <s v="Payment"/>
    <d v="2010-05-07T00:00:00"/>
    <d v="2010-05-07T00:00:00"/>
    <n v="2010"/>
    <s v="Kaiser, Michael L. &amp; Karen S."/>
    <s v="1st Bank HOA Checking"/>
    <s v="Undeposited Funds"/>
    <n v="-125"/>
    <x v="1"/>
    <n v="1"/>
    <x v="16"/>
    <m/>
  </r>
  <r>
    <s v="Payment"/>
    <d v="2010-06-26T00:00:00"/>
    <d v="2010-06-26T00:00:00"/>
    <n v="2010"/>
    <s v="Kaiser, Michael L. &amp; Karen S."/>
    <s v="1st Bank HOA Checking"/>
    <s v="Undeposited Funds"/>
    <n v="-125"/>
    <x v="1"/>
    <n v="1"/>
    <x v="16"/>
    <m/>
  </r>
  <r>
    <s v="Payment"/>
    <d v="2010-08-06T00:00:00"/>
    <d v="2010-08-05T00:00:00"/>
    <n v="2010"/>
    <s v="Kaiser, Michael L. &amp; Karen S."/>
    <s v="1st Bank HOA Checking"/>
    <s v="Undeposited Funds"/>
    <n v="-125"/>
    <x v="1"/>
    <n v="1"/>
    <x v="16"/>
    <m/>
  </r>
  <r>
    <s v="Payment"/>
    <d v="2010-08-06T00:00:00"/>
    <d v="2010-08-05T00:00:00"/>
    <n v="2010"/>
    <s v="Kaiser, Michael L. &amp; Karen S."/>
    <s v="1st Bank HOA Checking"/>
    <s v="Undeposited Funds"/>
    <n v="-125"/>
    <x v="1"/>
    <n v="1"/>
    <x v="16"/>
    <m/>
  </r>
  <r>
    <s v="Payment"/>
    <d v="2010-10-01T00:00:00"/>
    <d v="2010-09-30T00:00:00"/>
    <n v="2010"/>
    <s v="Kaiser, Michael L. &amp; Karen S."/>
    <s v="1st Bank HOA Checking"/>
    <s v="Undeposited Funds"/>
    <n v="-125"/>
    <x v="1"/>
    <n v="1"/>
    <x v="16"/>
    <m/>
  </r>
  <r>
    <s v="Payment"/>
    <d v="2010-10-01T00:00:00"/>
    <d v="2010-09-30T00:00:00"/>
    <n v="2010"/>
    <s v="Kaiser, Michael L. &amp; Karen S."/>
    <s v="1st Bank HOA Checking"/>
    <s v="Undeposited Funds"/>
    <n v="-125"/>
    <x v="1"/>
    <n v="1"/>
    <x v="16"/>
    <m/>
  </r>
  <r>
    <s v="Payment"/>
    <d v="2010-11-08T00:00:00"/>
    <d v="2010-11-07T00:00:00"/>
    <n v="2010"/>
    <s v="Kaiser, Michael L. &amp; Karen S."/>
    <s v="1st Bank HOA Checking"/>
    <s v="Undeposited Funds"/>
    <n v="-125"/>
    <x v="1"/>
    <n v="1"/>
    <x v="16"/>
    <m/>
  </r>
  <r>
    <s v="Payment"/>
    <d v="2010-12-10T00:00:00"/>
    <d v="2010-12-09T00:00:00"/>
    <n v="2010"/>
    <s v="Kaiser, Michael L. &amp; Karen S."/>
    <s v="1st Bank HOA Checking"/>
    <s v="Undeposited Funds"/>
    <n v="-125"/>
    <x v="1"/>
    <n v="1"/>
    <x v="16"/>
    <m/>
  </r>
  <r>
    <s v="Payment"/>
    <d v="2011-01-10T00:00:00"/>
    <d v="2011-01-10T00:00:00"/>
    <n v="2011"/>
    <s v="Kaiser, Michael L. &amp; Karen S."/>
    <s v="1st Bank HOA Checking"/>
    <s v="Undeposited Funds"/>
    <n v="-125"/>
    <x v="1"/>
    <n v="1"/>
    <x v="16"/>
    <m/>
  </r>
  <r>
    <s v="Payment"/>
    <d v="2011-02-08T00:00:00"/>
    <d v="2011-02-08T00:00:00"/>
    <n v="2011"/>
    <s v="Kaiser, Michael L. &amp; Karen S."/>
    <s v="1st Bank HOA Checking"/>
    <s v="Undeposited Funds"/>
    <n v="-125"/>
    <x v="1"/>
    <n v="1"/>
    <x v="16"/>
    <m/>
  </r>
  <r>
    <s v="Payment"/>
    <d v="2011-03-04T00:00:00"/>
    <d v="2011-03-03T00:00:00"/>
    <n v="2011"/>
    <s v="Kaiser, Michael L. &amp; Karen S."/>
    <s v="1st Bank HOA Checking"/>
    <s v="Undeposited Funds"/>
    <n v="-125"/>
    <x v="1"/>
    <n v="1"/>
    <x v="16"/>
    <m/>
  </r>
  <r>
    <s v="Payment"/>
    <d v="2011-04-18T00:00:00"/>
    <d v="2011-04-14T00:00:00"/>
    <n v="2011"/>
    <s v="Kaiser, Michael L. &amp; Karen S."/>
    <s v="1st Bank HOA Checking"/>
    <s v="Undeposited Funds"/>
    <n v="-125"/>
    <x v="1"/>
    <n v="1"/>
    <x v="16"/>
    <m/>
  </r>
  <r>
    <s v="Payment"/>
    <d v="2011-05-13T00:00:00"/>
    <d v="2011-05-13T00:00:00"/>
    <n v="2011"/>
    <s v="Kaiser, Michael L. &amp; Karen S."/>
    <s v="1st Bank HOA Checking"/>
    <s v="Undeposited Funds"/>
    <n v="-125"/>
    <x v="1"/>
    <n v="1"/>
    <x v="16"/>
    <m/>
  </r>
  <r>
    <s v="Payment"/>
    <d v="2011-06-10T00:00:00"/>
    <d v="2011-06-10T00:00:00"/>
    <n v="2011"/>
    <s v="Kaiser, Michael L. &amp; Karen S."/>
    <s v="1st Bank HOA Checking"/>
    <s v="Undeposited Funds"/>
    <n v="-125"/>
    <x v="1"/>
    <n v="1"/>
    <x v="16"/>
    <m/>
  </r>
  <r>
    <s v="Payment"/>
    <d v="2011-07-18T00:00:00"/>
    <d v="2011-07-16T00:00:00"/>
    <n v="2011"/>
    <s v="Kaiser, Michael L. &amp; Karen S."/>
    <s v="1st Bank HOA Checking"/>
    <s v="Undeposited Funds"/>
    <n v="-125"/>
    <x v="1"/>
    <n v="1"/>
    <x v="16"/>
    <m/>
  </r>
  <r>
    <s v="Payment"/>
    <d v="2011-08-26T00:00:00"/>
    <d v="2011-08-24T00:00:00"/>
    <n v="2011"/>
    <s v="Kaiser, Michael L. &amp; Karen S."/>
    <s v="1st Bank HOA Checking"/>
    <s v="Undeposited Funds"/>
    <n v="-125"/>
    <x v="1"/>
    <n v="1"/>
    <x v="16"/>
    <m/>
  </r>
  <r>
    <s v="Payment"/>
    <d v="2011-10-10T00:00:00"/>
    <d v="2011-10-07T00:00:00"/>
    <n v="2011"/>
    <s v="Kaiser, Michael L. &amp; Karen S."/>
    <s v="1st Bank HOA Checking"/>
    <s v="Undeposited Funds"/>
    <n v="-125"/>
    <x v="1"/>
    <n v="1"/>
    <x v="16"/>
    <m/>
  </r>
  <r>
    <s v="Payment"/>
    <d v="2011-10-10T00:00:00"/>
    <d v="2011-10-07T00:00:00"/>
    <n v="2011"/>
    <s v="Kaiser, Michael L. &amp; Karen S."/>
    <s v="1st Bank HOA Checking"/>
    <s v="Undeposited Funds"/>
    <n v="-125"/>
    <x v="1"/>
    <n v="1"/>
    <x v="16"/>
    <m/>
  </r>
  <r>
    <s v="Payment"/>
    <d v="2011-11-18T00:00:00"/>
    <d v="2011-11-18T00:00:00"/>
    <n v="2011"/>
    <s v="Kaiser, Michael L. &amp; Karen S."/>
    <s v="1st Bank HOA Checking"/>
    <s v="Undeposited Funds"/>
    <n v="-125"/>
    <x v="1"/>
    <n v="1"/>
    <x v="16"/>
    <m/>
  </r>
  <r>
    <s v="Payment"/>
    <d v="2011-12-23T00:00:00"/>
    <d v="2011-12-22T00:00:00"/>
    <n v="2011"/>
    <s v="Green, Jonathon &amp; Laurel Hamilton"/>
    <s v="1st Bank HOA Checking"/>
    <s v="Undeposited Funds"/>
    <n v="-125"/>
    <x v="1"/>
    <n v="1"/>
    <x v="16"/>
    <m/>
  </r>
  <r>
    <s v="Payment"/>
    <d v="2012-03-16T00:00:00"/>
    <d v="2012-03-16T00:00:00"/>
    <n v="2012"/>
    <s v="Green, Jonathon &amp; Laurel Hamilton"/>
    <s v="1st Bank HOA Checking"/>
    <s v="Undeposited Funds"/>
    <n v="-375"/>
    <x v="1"/>
    <n v="3"/>
    <x v="16"/>
    <m/>
  </r>
  <r>
    <s v="Payment"/>
    <d v="2012-05-03T00:00:00"/>
    <d v="2012-05-03T00:00:00"/>
    <n v="2012"/>
    <s v="Green, Jonathon &amp; Laurel Hamilton"/>
    <s v="1st Bank HOA Checking"/>
    <s v="Undeposited Funds"/>
    <n v="-125"/>
    <x v="1"/>
    <n v="1"/>
    <x v="16"/>
    <m/>
  </r>
  <r>
    <s v="Payment"/>
    <d v="2012-06-11T00:00:00"/>
    <d v="2012-06-11T00:00:00"/>
    <n v="2012"/>
    <s v="Green, Jonathon &amp; Laurel Hamilton"/>
    <s v="1st Bank HOA Checking"/>
    <s v="Undeposited Funds"/>
    <n v="-125"/>
    <x v="1"/>
    <n v="1"/>
    <x v="16"/>
    <m/>
  </r>
  <r>
    <s v="Payment"/>
    <d v="2012-09-07T00:00:00"/>
    <d v="2012-09-07T00:00:00"/>
    <n v="2012"/>
    <s v="Green, Jonathon &amp; Laurel Hamilton"/>
    <s v="1st Bank HOA Checking"/>
    <s v="Undeposited Funds"/>
    <n v="-375"/>
    <x v="1"/>
    <n v="3"/>
    <x v="16"/>
    <m/>
  </r>
  <r>
    <s v="Payment"/>
    <d v="2012-10-11T00:00:00"/>
    <d v="2012-10-10T00:00:00"/>
    <n v="2012"/>
    <s v="Green, Jonathon &amp; Laurel Hamilton"/>
    <s v="1st Bank HOA Checking"/>
    <s v="Undeposited Funds"/>
    <n v="-125"/>
    <x v="1"/>
    <n v="1"/>
    <x v="16"/>
    <m/>
  </r>
  <r>
    <s v="Payment"/>
    <d v="2012-11-23T00:00:00"/>
    <d v="2012-11-21T00:00:00"/>
    <n v="2012"/>
    <s v="Green, Jonathon &amp; Laurel Hamilton"/>
    <s v="1st Bank HOA Checking"/>
    <s v="Undeposited Funds"/>
    <n v="-250"/>
    <x v="1"/>
    <n v="2"/>
    <x v="16"/>
    <m/>
  </r>
  <r>
    <s v="Payment"/>
    <d v="2012-12-28T00:00:00"/>
    <d v="2012-12-28T00:00:00"/>
    <n v="2012"/>
    <s v="Green, Jonathon &amp; Laurel Hamilton"/>
    <s v="1st Bank HOA Checking"/>
    <s v="Undeposited Funds"/>
    <n v="-125"/>
    <x v="1"/>
    <n v="1"/>
    <x v="16"/>
    <m/>
  </r>
  <r>
    <s v="Payment"/>
    <d v="2013-03-18T00:00:00"/>
    <d v="2013-03-16T00:00:00"/>
    <n v="2013"/>
    <s v="Green, Jonathon &amp; Laurel Hamilton"/>
    <s v="1st Bank HOA Checking"/>
    <s v="Undeposited Funds"/>
    <n v="-250"/>
    <x v="1"/>
    <n v="2"/>
    <x v="16"/>
    <m/>
  </r>
  <r>
    <s v="Payment"/>
    <d v="2013-04-04T00:00:00"/>
    <d v="2013-04-03T00:00:00"/>
    <n v="2013"/>
    <s v="Green, Jonathon &amp; Laurel Hamilton"/>
    <s v="1st Bank HOA Checking"/>
    <s v="Undeposited Funds"/>
    <n v="-125"/>
    <x v="1"/>
    <n v="1"/>
    <x v="16"/>
    <m/>
  </r>
  <r>
    <s v="Payment"/>
    <d v="2013-05-09T00:00:00"/>
    <d v="2013-05-08T00:00:00"/>
    <n v="2013"/>
    <s v="Green, Jonathon &amp; Laurel Hamilton"/>
    <s v="1st Bank HOA Checking"/>
    <s v="Undeposited Funds"/>
    <n v="-500"/>
    <x v="1"/>
    <n v="4"/>
    <x v="16"/>
    <m/>
  </r>
  <r>
    <s v="Payment"/>
    <d v="2013-08-19T00:00:00"/>
    <d v="2013-08-19T00:00:00"/>
    <n v="2013"/>
    <s v="Green, Jonathon &amp; Laurel Hamilton"/>
    <s v="1st Bank HOA Checking"/>
    <s v="Undeposited Funds"/>
    <n v="-125"/>
    <x v="1"/>
    <n v="1"/>
    <x v="16"/>
    <m/>
  </r>
  <r>
    <s v="Payment"/>
    <d v="2013-10-04T00:00:00"/>
    <d v="2013-10-03T00:00:00"/>
    <n v="2013"/>
    <s v="Green, Jonathon &amp; Laurel Hamilton"/>
    <s v="1st Bank HOA Checking"/>
    <s v="Undeposited Funds"/>
    <n v="-500"/>
    <x v="1"/>
    <n v="4"/>
    <x v="16"/>
    <m/>
  </r>
  <r>
    <s v="Payment"/>
    <d v="2014-05-06T00:00:00"/>
    <d v="2014-05-04T00:00:00"/>
    <n v="2014"/>
    <s v="Green, Jonathon &amp; Laurel Hamilton"/>
    <s v="1st Bank HOA Checking"/>
    <s v="Undeposited Funds"/>
    <n v="100"/>
    <x v="0"/>
    <s v="2014 (complete)"/>
    <x v="16"/>
    <m/>
  </r>
  <r>
    <s v="Payment"/>
    <d v="2014-05-06T00:00:00"/>
    <d v="2014-05-04T00:00:00"/>
    <n v="2014"/>
    <s v="Green, Jonathon &amp; Laurel Hamilton"/>
    <s v="1st Bank HOA Checking"/>
    <s v="Undeposited Funds"/>
    <n v="-1500"/>
    <x v="1"/>
    <s v="2014 (complete)"/>
    <x v="16"/>
    <m/>
  </r>
  <r>
    <s v="Payment"/>
    <d v="2016-04-06T00:00:00"/>
    <d v="2016-04-06T00:00:00"/>
    <n v="2016"/>
    <s v="Green, Jonathon &amp; Laurel Hamilton"/>
    <s v="1st Bank HOA Checking"/>
    <s v="Undeposited Funds"/>
    <n v="-1500"/>
    <x v="1"/>
    <m/>
    <x v="16"/>
    <s v="2015 Dues + Jan - Mar 2016"/>
  </r>
  <r>
    <s v="Payment"/>
    <d v="2016-11-22T00:00:00"/>
    <d v="2016-11-22T00:00:00"/>
    <n v="2016"/>
    <s v="Sharma, Rajiv and Kathleen"/>
    <s v="1st Bank HOA Checking"/>
    <s v="Undeposited Funds"/>
    <n v="-200"/>
    <x v="1"/>
    <n v="2"/>
    <x v="16"/>
    <m/>
  </r>
  <r>
    <s v="Payment"/>
    <d v="2017-04-21T00:00:00"/>
    <d v="2017-04-10T00:00:00"/>
    <n v="2017"/>
    <s v="Sharma, Rajiv and Kathleen"/>
    <s v="1st Bank HOA Checking"/>
    <s v="Undeposited Funds"/>
    <n v="100"/>
    <x v="0"/>
    <s v="2017 (complete)"/>
    <x v="16"/>
    <m/>
  </r>
  <r>
    <s v="Payment"/>
    <d v="2017-04-21T00:00:00"/>
    <d v="2017-04-10T00:00:00"/>
    <n v="2017"/>
    <s v="Sharma, Rajiv and Kathleen"/>
    <s v="1st Bank HOA Checking"/>
    <s v="Undeposited Funds"/>
    <n v="-1200"/>
    <x v="1"/>
    <s v="2017 (complete)"/>
    <x v="16"/>
    <m/>
  </r>
  <r>
    <s v="Payment"/>
    <d v="2017-12-08T00:00:00"/>
    <d v="2017-12-06T00:00:00"/>
    <n v="2017"/>
    <s v="Sharma, Rajiv and Kathleen"/>
    <s v="1st Bank HOA Checking"/>
    <s v="Undeposited Funds"/>
    <n v="-45"/>
    <x v="5"/>
    <m/>
    <x v="16"/>
    <m/>
  </r>
  <r>
    <s v="Payment"/>
    <d v="2018-02-01T00:00:00"/>
    <d v="2018-01-29T00:00:00"/>
    <n v="2018"/>
    <s v="Sharma, Rajiv and Kathleen"/>
    <s v="1st Bank HOA Checking"/>
    <s v="Undeposited Funds"/>
    <n v="100"/>
    <x v="0"/>
    <s v="2018 (complete)"/>
    <x v="16"/>
    <m/>
  </r>
  <r>
    <s v="Payment"/>
    <d v="2018-02-01T00:00:00"/>
    <d v="2018-01-29T00:00:00"/>
    <n v="2018"/>
    <s v="Sharma, Rajiv and Kathleen"/>
    <s v="1st Bank HOA Checking"/>
    <s v="Undeposited Funds"/>
    <n v="-1200"/>
    <x v="1"/>
    <s v="2018 (complete)"/>
    <x v="16"/>
    <m/>
  </r>
  <r>
    <s v="Payment"/>
    <d v="2018-12-10T00:00:00"/>
    <d v="2018-12-07T00:00:00"/>
    <n v="2018"/>
    <s v="Sharma, Rajiv and Kathleen"/>
    <s v="1st Bank HOA Checking"/>
    <s v="Undeposited Funds"/>
    <n v="-137.5"/>
    <x v="9"/>
    <m/>
    <x v="16"/>
    <m/>
  </r>
  <r>
    <s v="Payment"/>
    <d v="2019-01-28T00:00:00"/>
    <d v="2019-01-25T00:00:00"/>
    <n v="2019"/>
    <s v="Sharma, Rajiv and Kathleen"/>
    <s v="1st Bank HOA Checking"/>
    <s v="Undeposited Funds"/>
    <n v="-85.71"/>
    <x v="9"/>
    <m/>
    <x v="16"/>
    <m/>
  </r>
  <r>
    <s v="Payment"/>
    <d v="2019-02-26T00:00:00"/>
    <d v="2019-02-26T00:00:00"/>
    <n v="2019"/>
    <s v="Sharma, Rajiv and Kathleen"/>
    <s v="1st Bank HOA Checking"/>
    <s v="Undeposited Funds"/>
    <n v="-300"/>
    <x v="1"/>
    <n v="3"/>
    <x v="16"/>
    <m/>
  </r>
  <r>
    <s v="Payment"/>
    <d v="2019-04-08T00:00:00"/>
    <d v="2019-04-07T00:00:00"/>
    <n v="2019"/>
    <s v="Sharma, Rajiv and Kathleen"/>
    <s v="1st Bank HOA Checking"/>
    <s v="Undeposited Funds"/>
    <n v="-300"/>
    <x v="1"/>
    <n v="3"/>
    <x v="16"/>
    <m/>
  </r>
  <r>
    <s v="Payment"/>
    <d v="2019-07-09T00:00:00"/>
    <d v="2019-07-09T00:00:00"/>
    <n v="2019"/>
    <s v="Sharma, Rajiv and Kathleen"/>
    <s v="1st Bank HOA Checking"/>
    <s v="Undeposited Funds"/>
    <n v="-300"/>
    <x v="1"/>
    <n v="3"/>
    <x v="16"/>
    <m/>
  </r>
  <r>
    <s v="Payment"/>
    <d v="2019-10-15T00:00:00"/>
    <d v="2019-10-11T00:00:00"/>
    <n v="2019"/>
    <s v="Sharma, Rajiv and Kathleen"/>
    <s v="1st Bank HOA Checking"/>
    <s v="Undeposited Funds"/>
    <n v="-300"/>
    <x v="1"/>
    <n v="3"/>
    <x v="16"/>
    <m/>
  </r>
  <r>
    <s v="Payment"/>
    <d v="2008-01-04T00:00:00"/>
    <d v="2008-01-04T00:00:00"/>
    <n v="2008"/>
    <s v="Aucoin, Chris and Evelyn"/>
    <s v="FNBC Savings 2184"/>
    <s v="Undeposited Funds"/>
    <n v="-450"/>
    <x v="2"/>
    <s v="$450 deposit 1/4/08"/>
    <x v="17"/>
    <s v="Changed fm &quot;Dues&quot; to &quot;Working Capital Contribution&quot;; in QB as Reserve Funds"/>
  </r>
  <r>
    <s v="Payment"/>
    <d v="2008-01-04T00:00:00"/>
    <d v="2008-01-04T00:00:00"/>
    <n v="2008"/>
    <s v="Aucoin, Chris and Evelyn"/>
    <s v="FNBC Checking 9018"/>
    <s v="Undeposited Funds"/>
    <n v="-160"/>
    <x v="1"/>
    <s v="Jan 2008"/>
    <x v="17"/>
    <s v="Purch 1/3/08"/>
  </r>
  <r>
    <s v="Payment"/>
    <d v="2008-02-26T00:00:00"/>
    <d v="2008-02-22T00:00:00"/>
    <n v="2008"/>
    <s v="Aucoin, Chris and Evelyn"/>
    <s v="FNBC Checking 9018"/>
    <s v="Undeposited Funds"/>
    <n v="-320"/>
    <x v="1"/>
    <s v="Feb-Mar 2008"/>
    <x v="17"/>
    <m/>
  </r>
  <r>
    <s v="Payment"/>
    <d v="2008-07-03T00:00:00"/>
    <d v="2008-06-30T00:00:00"/>
    <n v="2008"/>
    <s v="Aucoin, Chris and Evelyn"/>
    <s v="FNBC Checking 9018"/>
    <s v="Undeposited Funds"/>
    <n v="-320"/>
    <x v="1"/>
    <s v="Apr-May 2008"/>
    <x v="17"/>
    <m/>
  </r>
  <r>
    <s v="Payment"/>
    <d v="2008-09-20T00:00:00"/>
    <d v="2008-09-18T00:00:00"/>
    <n v="2008"/>
    <s v="Aucoin, Chris and Evelyn"/>
    <s v="FNBC Checking 9018"/>
    <s v="Undeposited Funds"/>
    <n v="-640"/>
    <x v="1"/>
    <s v="Jun-Sept 2008"/>
    <x v="17"/>
    <m/>
  </r>
  <r>
    <s v="Payment"/>
    <d v="2008-12-31T00:00:00"/>
    <d v="2008-12-18T00:00:00"/>
    <n v="2008"/>
    <s v="Aucoin, Chris and Evelyn"/>
    <s v="FNBC Checking 9018"/>
    <s v="Undeposited Funds"/>
    <n v="-480"/>
    <x v="1"/>
    <s v="Q4 2008"/>
    <x v="17"/>
    <m/>
  </r>
  <r>
    <s v="Payment"/>
    <d v="2009-04-07T00:00:00"/>
    <d v="2009-04-03T00:00:00"/>
    <n v="2009"/>
    <s v="Aucoin, Chris and Evelyn"/>
    <s v="FNBC Checking 9018"/>
    <s v="Undeposited Funds"/>
    <n v="-480"/>
    <x v="1"/>
    <s v="Q1 2009"/>
    <x v="17"/>
    <m/>
  </r>
  <r>
    <s v="Payment"/>
    <d v="2009-08-12T00:00:00"/>
    <d v="2009-08-05T00:00:00"/>
    <n v="2009"/>
    <s v="Aucoin, Chris and Evelyn"/>
    <s v="FNBC Checking 9018"/>
    <s v="Undeposited Funds"/>
    <n v="-480"/>
    <x v="1"/>
    <s v="Q2 2009"/>
    <x v="17"/>
    <m/>
  </r>
  <r>
    <s v="Payment"/>
    <d v="2009-12-04T00:00:00"/>
    <d v="2009-12-03T00:00:00"/>
    <n v="2009"/>
    <s v="Aucoin, Chris and Evelyn"/>
    <s v="1st Bank HOA Checking"/>
    <s v="Undeposited Funds"/>
    <n v="-960"/>
    <x v="1"/>
    <s v="Jul-Dec 2009"/>
    <x v="17"/>
    <m/>
  </r>
  <r>
    <s v="Payment"/>
    <d v="2010-02-22T00:00:00"/>
    <d v="2010-02-19T00:00:00"/>
    <n v="2010"/>
    <s v="Aucoin, Chris and Evelyn"/>
    <s v="1st Bank HOA Checking"/>
    <s v="Undeposited Funds"/>
    <n v="37.5"/>
    <x v="0"/>
    <s v="2010 (complete)"/>
    <x v="17"/>
    <m/>
  </r>
  <r>
    <s v="Payment"/>
    <d v="2010-02-22T00:00:00"/>
    <d v="2010-02-19T00:00:00"/>
    <n v="2010"/>
    <s v="Aucoin, Chris and Evelyn"/>
    <s v="1st Bank HOA Checking"/>
    <s v="Undeposited Funds"/>
    <n v="-1500"/>
    <x v="1"/>
    <s v="2010 (complete)"/>
    <x v="17"/>
    <m/>
  </r>
  <r>
    <s v="Payment"/>
    <d v="2011-02-08T00:00:00"/>
    <d v="2011-02-08T00:00:00"/>
    <n v="2011"/>
    <s v="Aucoin, Chris and Evelyn"/>
    <s v="1st Bank HOA Checking"/>
    <s v="Undeposited Funds"/>
    <n v="37.5"/>
    <x v="0"/>
    <s v="2011 (complete)"/>
    <x v="17"/>
    <m/>
  </r>
  <r>
    <s v="Payment"/>
    <d v="2011-02-08T00:00:00"/>
    <d v="2011-02-08T00:00:00"/>
    <n v="2011"/>
    <s v="Aucoin, Chris and Evelyn"/>
    <s v="1st Bank HOA Checking"/>
    <s v="Undeposited Funds"/>
    <n v="-1500"/>
    <x v="1"/>
    <s v="2011 (complete)"/>
    <x v="17"/>
    <m/>
  </r>
  <r>
    <s v="Payment"/>
    <d v="2012-02-06T00:00:00"/>
    <d v="2012-02-05T00:00:00"/>
    <n v="2012"/>
    <s v="Aucoin, Chris and Evelyn"/>
    <s v="1st Bank HOA Checking"/>
    <s v="Undeposited Funds"/>
    <n v="37.5"/>
    <x v="0"/>
    <s v="2012 (complete)"/>
    <x v="17"/>
    <m/>
  </r>
  <r>
    <s v="Payment"/>
    <d v="2012-02-06T00:00:00"/>
    <d v="2012-02-05T00:00:00"/>
    <n v="2012"/>
    <s v="Aucoin, Chris and Evelyn"/>
    <s v="1st Bank HOA Checking"/>
    <s v="Undeposited Funds"/>
    <n v="-1500"/>
    <x v="1"/>
    <s v="2012 (complete)"/>
    <x v="17"/>
    <m/>
  </r>
  <r>
    <s v="Payment"/>
    <d v="2013-02-22T00:00:00"/>
    <d v="2013-02-22T00:00:00"/>
    <n v="2013"/>
    <s v="Aucoin, Chris and Evelyn"/>
    <s v="1st Bank HOA Checking"/>
    <s v="Undeposited Funds"/>
    <n v="60"/>
    <x v="0"/>
    <s v="2013 (complete)"/>
    <x v="17"/>
    <m/>
  </r>
  <r>
    <s v="Payment"/>
    <d v="2013-02-22T00:00:00"/>
    <d v="2013-02-22T00:00:00"/>
    <n v="2013"/>
    <s v="Aucoin, Chris and Evelyn"/>
    <s v="1st Bank HOA Checking"/>
    <s v="Undeposited Funds"/>
    <n v="-1500"/>
    <x v="1"/>
    <s v="2013 (complete)"/>
    <x v="17"/>
    <m/>
  </r>
  <r>
    <s v="Payment"/>
    <d v="2014-05-21T00:00:00"/>
    <d v="2014-05-06T00:00:00"/>
    <n v="2014"/>
    <s v="Aucoin, Chris and Evelyn"/>
    <s v="1st Bank HOA Checking"/>
    <s v="Undeposited Funds"/>
    <n v="100"/>
    <x v="0"/>
    <s v="2014 (complete)"/>
    <x v="17"/>
    <m/>
  </r>
  <r>
    <s v="Payment"/>
    <d v="2014-05-21T00:00:00"/>
    <d v="2014-05-06T00:00:00"/>
    <n v="2014"/>
    <s v="Aucoin, Chris and Evelyn"/>
    <s v="1st Bank HOA Checking"/>
    <s v="Undeposited Funds"/>
    <n v="-1500"/>
    <x v="1"/>
    <s v="2015 (complete)"/>
    <x v="17"/>
    <m/>
  </r>
  <r>
    <s v="Payment"/>
    <d v="2015-04-08T00:00:00"/>
    <d v="2015-04-07T00:00:00"/>
    <n v="2015"/>
    <s v="Aucoin, Chris and Evelyn"/>
    <s v="1st Bank HOA Checking"/>
    <s v="Undeposited Funds"/>
    <n v="100"/>
    <x v="0"/>
    <s v="2015 (complete)"/>
    <x v="17"/>
    <m/>
  </r>
  <r>
    <s v="Payment"/>
    <d v="2015-04-08T00:00:00"/>
    <d v="2015-04-07T00:00:00"/>
    <n v="2015"/>
    <s v="Aucoin, Chris and Evelyn"/>
    <s v="1st Bank HOA Checking"/>
    <s v="Undeposited Funds"/>
    <n v="-1500"/>
    <x v="1"/>
    <s v="2015 (complete)"/>
    <x v="17"/>
    <m/>
  </r>
  <r>
    <s v="Payment"/>
    <d v="2016-03-03T00:00:00"/>
    <d v="2016-03-03T00:00:00"/>
    <n v="2016"/>
    <s v="Aucoin, Chris and Evelyn"/>
    <s v="1st Bank HOA Checking"/>
    <s v="Undeposited Funds"/>
    <n v="100"/>
    <x v="0"/>
    <s v="2016 (complete)"/>
    <x v="17"/>
    <m/>
  </r>
  <r>
    <s v="Payment"/>
    <d v="2016-03-03T00:00:00"/>
    <d v="2016-03-03T00:00:00"/>
    <n v="2016"/>
    <s v="Aucoin, Chris and Evelyn"/>
    <s v="1st Bank HOA Checking"/>
    <s v="Undeposited Funds"/>
    <n v="-1200"/>
    <x v="1"/>
    <s v="2016 (complete)"/>
    <x v="17"/>
    <m/>
  </r>
  <r>
    <s v="Payment"/>
    <d v="2017-03-29T00:00:00"/>
    <d v="2017-03-27T00:00:00"/>
    <n v="2017"/>
    <s v="Aucoin, Chris and Evelyn"/>
    <s v="1st Bank HOA Checking"/>
    <s v="Undeposited Funds"/>
    <n v="100"/>
    <x v="0"/>
    <s v="2017 (complete)"/>
    <x v="17"/>
    <m/>
  </r>
  <r>
    <s v="Payment"/>
    <d v="2017-03-29T00:00:00"/>
    <d v="2017-03-27T00:00:00"/>
    <n v="2017"/>
    <s v="Aucoin, Chris and Evelyn"/>
    <s v="1st Bank HOA Checking"/>
    <s v="Undeposited Funds"/>
    <n v="-1200"/>
    <x v="1"/>
    <s v="2017 (complete)"/>
    <x v="17"/>
    <m/>
  </r>
  <r>
    <s v="Payment"/>
    <d v="2018-02-22T00:00:00"/>
    <d v="2018-02-22T00:00:00"/>
    <n v="2018"/>
    <s v="Aucoin, Chris and Evelyn"/>
    <s v="1st Bank HOA Checking"/>
    <s v="Undeposited Funds"/>
    <n v="100"/>
    <x v="0"/>
    <s v="2018 (complete)"/>
    <x v="17"/>
    <m/>
  </r>
  <r>
    <s v="Payment"/>
    <d v="2018-02-22T00:00:00"/>
    <d v="2018-02-22T00:00:00"/>
    <n v="2018"/>
    <s v="Aucoin, Chris and Evelyn"/>
    <s v="1st Bank HOA Checking"/>
    <s v="Undeposited Funds"/>
    <n v="-1200"/>
    <x v="1"/>
    <s v="2018 (complete)"/>
    <x v="17"/>
    <m/>
  </r>
  <r>
    <s v="Payment"/>
    <d v="2019-06-25T00:00:00"/>
    <d v="2019-06-25T00:00:00"/>
    <n v="2019"/>
    <s v="Aucoin, Chris and Evelyn"/>
    <s v="1st Bank HOA Checking"/>
    <s v="Undeposited Funds"/>
    <n v="-300"/>
    <x v="1"/>
    <s v="Q1 2019"/>
    <x v="17"/>
    <m/>
  </r>
  <r>
    <s v="Payment"/>
    <d v="2019-06-25T00:00:00"/>
    <d v="2019-06-25T00:00:00"/>
    <n v="2019"/>
    <s v="Aucoin, Chris and Evelyn"/>
    <s v="1st Bank HOA Checking"/>
    <s v="Undeposited Funds"/>
    <n v="-300"/>
    <x v="1"/>
    <s v="Q2 2019"/>
    <x v="17"/>
    <m/>
  </r>
  <r>
    <s v="Payment"/>
    <d v="2019-07-09T00:00:00"/>
    <d v="2019-07-09T00:00:00"/>
    <n v="2019"/>
    <s v="Aucoin, Chris and Evelyn"/>
    <s v="1st Bank HOA Checking"/>
    <s v="Undeposited Funds"/>
    <n v="-300"/>
    <x v="1"/>
    <s v="Q3 2019"/>
    <x v="17"/>
    <m/>
  </r>
  <r>
    <s v="Payment"/>
    <d v="2010-01-12T00:00:00"/>
    <d v="2010-01-11T00:00:00"/>
    <n v="2010"/>
    <s v="Wilson, Robert F. &amp; Jacqueline"/>
    <s v="1st Bank HOA Reserve Account"/>
    <s v="Undeposited Funds"/>
    <n v="-450"/>
    <x v="2"/>
    <s v="$1,350 deposit 1/12/10"/>
    <x v="18"/>
    <s v="Changed fm &quot;Dues&quot; to &quot;Working Capital Contribution&quot;; in QB as Reserve Funds"/>
  </r>
  <r>
    <s v="Payment"/>
    <d v="2010-01-12T00:00:00"/>
    <d v="2010-01-11T00:00:00"/>
    <n v="2010"/>
    <s v="Wilson, Robert F. &amp; Jacqueline"/>
    <s v="1st Bank HOA Checking"/>
    <s v="Undeposited Funds"/>
    <n v="-1500"/>
    <x v="1"/>
    <s v="2010 (complete)"/>
    <x v="18"/>
    <s v="Purch 12/24/09"/>
  </r>
  <r>
    <s v="Payment"/>
    <d v="2011-02-08T00:00:00"/>
    <d v="2011-02-08T00:00:00"/>
    <n v="2011"/>
    <s v="Wilson, Robert F. &amp; Jacqueline"/>
    <s v="1st Bank HOA Checking"/>
    <s v="Undeposited Funds"/>
    <n v="37.5"/>
    <x v="0"/>
    <s v="2011 (complete)"/>
    <x v="18"/>
    <m/>
  </r>
  <r>
    <s v="Payment"/>
    <d v="2011-02-08T00:00:00"/>
    <d v="2011-02-08T00:00:00"/>
    <n v="2011"/>
    <s v="Wilson, Robert F. &amp; Jacqueline"/>
    <s v="1st Bank HOA Checking"/>
    <s v="Undeposited Funds"/>
    <n v="-1500"/>
    <x v="1"/>
    <s v="2011 (complete)"/>
    <x v="18"/>
    <m/>
  </r>
  <r>
    <s v="Payment"/>
    <d v="2012-02-06T00:00:00"/>
    <d v="2012-02-05T00:00:00"/>
    <n v="2012"/>
    <s v="Wilson, Robert F. &amp; Jacqueline"/>
    <s v="1st Bank HOA Checking"/>
    <s v="Undeposited Funds"/>
    <n v="37.5"/>
    <x v="0"/>
    <s v="2012 (complete)"/>
    <x v="18"/>
    <m/>
  </r>
  <r>
    <s v="Payment"/>
    <d v="2012-02-06T00:00:00"/>
    <d v="2012-02-05T00:00:00"/>
    <n v="2012"/>
    <s v="Wilson, Robert F. &amp; Jacqueline"/>
    <s v="1st Bank HOA Checking"/>
    <s v="Undeposited Funds"/>
    <n v="-1500"/>
    <x v="1"/>
    <s v="2012 (complete)"/>
    <x v="18"/>
    <m/>
  </r>
  <r>
    <s v="Payment"/>
    <d v="2013-03-18T00:00:00"/>
    <d v="2013-03-16T00:00:00"/>
    <n v="2013"/>
    <s v="Wilson, Robert F. &amp; Jacqueline"/>
    <s v="1st Bank HOA Checking"/>
    <s v="Undeposited Funds"/>
    <n v="60"/>
    <x v="0"/>
    <s v="2013 (complete)"/>
    <x v="18"/>
    <m/>
  </r>
  <r>
    <s v="Payment"/>
    <d v="2013-03-18T00:00:00"/>
    <d v="2013-03-16T00:00:00"/>
    <n v="2013"/>
    <s v="Wilson, Robert F. &amp; Jacqueline"/>
    <s v="1st Bank HOA Checking"/>
    <s v="Undeposited Funds"/>
    <n v="-1500"/>
    <x v="1"/>
    <s v="2013 (complete)"/>
    <x v="18"/>
    <m/>
  </r>
  <r>
    <s v="Payment"/>
    <d v="2014-05-21T00:00:00"/>
    <d v="2014-05-06T00:00:00"/>
    <n v="2014"/>
    <s v="Wilson, Robert F. &amp; Jacqueline"/>
    <s v="1st Bank HOA Checking"/>
    <s v="Undeposited Funds"/>
    <n v="100"/>
    <x v="0"/>
    <s v="2014 (complete)"/>
    <x v="18"/>
    <m/>
  </r>
  <r>
    <s v="Payment"/>
    <d v="2014-05-21T00:00:00"/>
    <d v="2014-05-06T00:00:00"/>
    <n v="2014"/>
    <s v="Wilson, Robert F. &amp; Jacqueline"/>
    <s v="1st Bank HOA Checking"/>
    <s v="Undeposited Funds"/>
    <n v="-1500"/>
    <x v="1"/>
    <s v="2014 (complete)"/>
    <x v="18"/>
    <m/>
  </r>
  <r>
    <s v="Payment"/>
    <d v="2015-04-23T00:00:00"/>
    <d v="2015-04-23T00:00:00"/>
    <n v="2015"/>
    <s v="Wilson, Robert F. &amp; Jacqueline"/>
    <s v="1st Bank HOA Checking"/>
    <s v="Undeposited Funds"/>
    <n v="100"/>
    <x v="0"/>
    <s v="2015 (complete)"/>
    <x v="18"/>
    <m/>
  </r>
  <r>
    <s v="Payment"/>
    <d v="2015-04-23T00:00:00"/>
    <d v="2015-04-23T00:00:00"/>
    <n v="2015"/>
    <s v="Wilson, Robert F. &amp; Jacqueline"/>
    <s v="1st Bank HOA Checking"/>
    <s v="Undeposited Funds"/>
    <n v="-1500"/>
    <x v="1"/>
    <s v="2015 (complete)"/>
    <x v="18"/>
    <m/>
  </r>
  <r>
    <s v="Payment"/>
    <d v="2016-06-20T00:00:00"/>
    <d v="2016-06-16T00:00:00"/>
    <n v="2016"/>
    <s v="Wilson, Robert F. &amp; Jacqueline"/>
    <s v="1st Bank HOA Checking"/>
    <s v="Undeposited Funds"/>
    <n v="-1200"/>
    <x v="1"/>
    <m/>
    <x v="18"/>
    <s v="Paid late so no 2016 discount --KA"/>
  </r>
  <r>
    <s v="Payment"/>
    <d v="2017-03-21T00:00:00"/>
    <d v="2017-03-18T00:00:00"/>
    <n v="2017"/>
    <s v="Wilson, Robert F. &amp; Jacqueline"/>
    <s v="1st Bank HOA Checking"/>
    <s v="Undeposited Funds"/>
    <n v="100"/>
    <x v="0"/>
    <s v="2017 (complete)"/>
    <x v="18"/>
    <m/>
  </r>
  <r>
    <s v="Payment"/>
    <d v="2017-03-21T00:00:00"/>
    <d v="2017-03-18T00:00:00"/>
    <n v="2017"/>
    <s v="Wilson, Robert F. &amp; Jacqueline"/>
    <s v="1st Bank HOA Checking"/>
    <s v="Undeposited Funds"/>
    <n v="-1200"/>
    <x v="1"/>
    <s v="2017 (complete)"/>
    <x v="18"/>
    <m/>
  </r>
  <r>
    <s v="Payment"/>
    <d v="2018-03-08T00:00:00"/>
    <d v="2018-03-08T00:00:00"/>
    <n v="2018"/>
    <s v="Wilson, Robert F. &amp; Jacqueline"/>
    <s v="1st Bank HOA Checking"/>
    <s v="Undeposited Funds"/>
    <n v="100"/>
    <x v="0"/>
    <s v="2018 (complete)"/>
    <x v="18"/>
    <s v="full year dues -$100 (one month already paid) "/>
  </r>
  <r>
    <s v="Payment"/>
    <d v="2018-03-08T00:00:00"/>
    <d v="2018-03-08T00:00:00"/>
    <n v="2018"/>
    <s v="Wilson, Robert F. &amp; Jacqueline"/>
    <s v="1st Bank HOA Checking"/>
    <s v="Undeposited Funds"/>
    <n v="-1100"/>
    <x v="1"/>
    <s v="2018 (complete)"/>
    <x v="18"/>
    <s v="full year dues -$100 (one month already paid) "/>
  </r>
  <r>
    <s v="Payment"/>
    <d v="2019-05-30T00:00:00"/>
    <d v="2019-05-31T00:00:00"/>
    <n v="2019"/>
    <s v="Wilson, Robert F. &amp; Jacqueline"/>
    <s v="1st Bank HOA Checking"/>
    <s v="Undeposited Funds"/>
    <n v="-900"/>
    <x v="1"/>
    <n v="9"/>
    <x v="18"/>
    <m/>
  </r>
  <r>
    <s v="Payment"/>
    <d v="2019-10-15T00:00:00"/>
    <d v="2019-10-11T00:00:00"/>
    <n v="2019"/>
    <s v="Wilson, Robert F. &amp; Jacqueline"/>
    <s v="1st Bank HOA Checking"/>
    <s v="Undeposited Funds"/>
    <n v="-300"/>
    <x v="1"/>
    <n v="3"/>
    <x v="18"/>
    <m/>
  </r>
  <r>
    <m/>
    <d v="2007-03-07T00:00:00"/>
    <d v="2007-03-07T00:00:00"/>
    <n v="2007"/>
    <s v="Twining, Peter and Christine"/>
    <s v="FNBC Checking 9018"/>
    <s v="Reserve Funds"/>
    <n v="-450"/>
    <x v="2"/>
    <m/>
    <x v="19"/>
    <s v="Changed fm &quot;Dues&quot; to &quot;Working Capital Contribution&quot;; in QB as Reserve Funds"/>
  </r>
  <r>
    <m/>
    <d v="2007-03-14T00:00:00"/>
    <d v="2007-03-14T00:00:00"/>
    <n v="2007"/>
    <s v="Twining, Peter and Christine"/>
    <s v="FNBC Checking 9018"/>
    <s v="Dues Income"/>
    <n v="-129.03"/>
    <x v="1"/>
    <s v="Mar 2007 (Partial)"/>
    <x v="19"/>
    <s v="Purch 3/6/07; Partial month; Mar 6-31 $129.03 ($5.16/day for 25 days) --KA"/>
  </r>
  <r>
    <s v="Payment"/>
    <d v="2007-05-19T00:00:00"/>
    <d v="2007-05-16T00:00:00"/>
    <n v="2007"/>
    <s v="Twining, Peter and Christine"/>
    <s v="FNBC Checking 9018"/>
    <s v="Undeposited Funds"/>
    <n v="-480"/>
    <x v="1"/>
    <n v="3"/>
    <x v="19"/>
    <m/>
  </r>
  <r>
    <s v="Payment"/>
    <d v="2007-11-30T00:00:00"/>
    <d v="2007-11-30T00:00:00"/>
    <n v="2007"/>
    <s v="Twining, Peter and Christine"/>
    <s v="FNBC Checking 9018"/>
    <s v="Undeposited Funds"/>
    <n v="-960"/>
    <x v="1"/>
    <n v="6"/>
    <x v="19"/>
    <m/>
  </r>
  <r>
    <s v="Payment"/>
    <d v="2008-04-03T00:00:00"/>
    <d v="2008-04-02T00:00:00"/>
    <n v="2008"/>
    <s v="Twining, Peter and Christine"/>
    <s v="FNBC Checking 9018"/>
    <s v="Undeposited Funds"/>
    <n v="-480"/>
    <x v="1"/>
    <n v="3"/>
    <x v="19"/>
    <m/>
  </r>
  <r>
    <s v="Payment"/>
    <d v="2008-07-03T00:00:00"/>
    <d v="2008-06-30T00:00:00"/>
    <n v="2008"/>
    <s v="Twining, Peter and Christine"/>
    <s v="FNBC Checking 9018"/>
    <s v="Undeposited Funds"/>
    <n v="-480"/>
    <x v="1"/>
    <n v="3"/>
    <x v="19"/>
    <m/>
  </r>
  <r>
    <s v="Payment"/>
    <d v="2008-09-05T00:00:00"/>
    <d v="2008-09-04T00:00:00"/>
    <n v="2008"/>
    <s v="Twining, Peter and Christine"/>
    <s v="FNBC Checking 9018"/>
    <s v="Undeposited Funds"/>
    <n v="-480"/>
    <x v="1"/>
    <n v="3"/>
    <x v="19"/>
    <m/>
  </r>
  <r>
    <s v="Payment"/>
    <d v="2008-12-01T00:00:00"/>
    <d v="2008-11-21T00:00:00"/>
    <n v="2008"/>
    <s v="Twining, Peter and Christine"/>
    <s v="FNBC Checking 9018"/>
    <s v="Undeposited Funds"/>
    <n v="-480"/>
    <x v="1"/>
    <n v="3"/>
    <x v="19"/>
    <m/>
  </r>
  <r>
    <s v="Payment"/>
    <d v="2009-07-02T00:00:00"/>
    <d v="2009-06-29T00:00:00"/>
    <n v="2009"/>
    <s v="Twining, Peter and Christine"/>
    <s v="FNBC Checking 9018"/>
    <s v="Undeposited Funds"/>
    <n v="-960"/>
    <x v="1"/>
    <n v="6"/>
    <x v="19"/>
    <m/>
  </r>
  <r>
    <s v="Payment"/>
    <d v="2009-11-23T00:00:00"/>
    <d v="2009-11-20T00:00:00"/>
    <n v="2009"/>
    <s v="Twining, Peter and Christine"/>
    <s v="1st Bank HOA Checking"/>
    <s v="Undeposited Funds"/>
    <n v="-960"/>
    <x v="1"/>
    <n v="6"/>
    <x v="19"/>
    <m/>
  </r>
  <r>
    <s v="Payment"/>
    <d v="2010-02-22T00:00:00"/>
    <d v="2010-02-19T00:00:00"/>
    <n v="2010"/>
    <s v="Twining, Peter and Christine"/>
    <s v="1st Bank HOA Checking"/>
    <s v="Undeposited Funds"/>
    <n v="37.5"/>
    <x v="0"/>
    <s v="2010 (complete)"/>
    <x v="19"/>
    <m/>
  </r>
  <r>
    <s v="Payment"/>
    <d v="2010-02-22T00:00:00"/>
    <d v="2010-02-19T00:00:00"/>
    <n v="2010"/>
    <s v="Twining, Peter and Christine"/>
    <s v="1st Bank HOA Checking"/>
    <s v="Undeposited Funds"/>
    <n v="-1500"/>
    <x v="1"/>
    <s v="2010 (complete)"/>
    <x v="19"/>
    <m/>
  </r>
  <r>
    <s v="Payment"/>
    <d v="2011-03-04T00:00:00"/>
    <d v="2011-03-03T00:00:00"/>
    <n v="2011"/>
    <s v="Twining, Peter and Christine"/>
    <s v="1st Bank HOA Checking"/>
    <s v="Undeposited Funds"/>
    <n v="-250"/>
    <x v="1"/>
    <n v="2"/>
    <x v="19"/>
    <m/>
  </r>
  <r>
    <s v="Payment"/>
    <d v="2011-03-21T00:00:00"/>
    <d v="2011-03-19T00:00:00"/>
    <n v="2011"/>
    <s v="Twining, Peter and Christine"/>
    <s v="1st Bank HOA Checking"/>
    <s v="Undeposited Funds"/>
    <n v="-125"/>
    <x v="1"/>
    <n v="1"/>
    <x v="19"/>
    <m/>
  </r>
  <r>
    <s v="Payment"/>
    <d v="2011-04-27T00:00:00"/>
    <d v="2011-04-24T00:00:00"/>
    <n v="2011"/>
    <s v="Twining, Peter and Christine"/>
    <s v="1st Bank HOA Checking"/>
    <s v="Undeposited Funds"/>
    <n v="-125"/>
    <x v="1"/>
    <n v="1"/>
    <x v="19"/>
    <m/>
  </r>
  <r>
    <s v="Payment"/>
    <d v="2011-06-10T00:00:00"/>
    <d v="2011-06-10T00:00:00"/>
    <n v="2011"/>
    <s v="Twining, Peter and Christine"/>
    <s v="1st Bank HOA Checking"/>
    <s v="Undeposited Funds"/>
    <n v="-125"/>
    <x v="1"/>
    <n v="1"/>
    <x v="19"/>
    <m/>
  </r>
  <r>
    <s v="Payment"/>
    <d v="2011-06-28T00:00:00"/>
    <d v="2011-06-24T00:00:00"/>
    <n v="2011"/>
    <s v="Twining, Peter and Christine"/>
    <s v="1st Bank HOA Checking"/>
    <s v="Undeposited Funds"/>
    <n v="-125"/>
    <x v="1"/>
    <n v="1"/>
    <x v="19"/>
    <m/>
  </r>
  <r>
    <s v="Payment"/>
    <d v="2011-08-02T00:00:00"/>
    <d v="2011-07-29T00:00:00"/>
    <n v="2011"/>
    <s v="Twining, Peter and Christine"/>
    <s v="1st Bank HOA Checking"/>
    <s v="Undeposited Funds"/>
    <n v="-125"/>
    <x v="1"/>
    <n v="1"/>
    <x v="19"/>
    <m/>
  </r>
  <r>
    <s v="Payment"/>
    <d v="2011-08-26T00:00:00"/>
    <d v="2011-08-24T00:00:00"/>
    <n v="2011"/>
    <s v="Twining, Peter and Christine"/>
    <s v="1st Bank HOA Checking"/>
    <s v="Undeposited Funds"/>
    <n v="-125"/>
    <x v="1"/>
    <n v="1"/>
    <x v="19"/>
    <m/>
  </r>
  <r>
    <s v="Payment"/>
    <d v="2011-10-10T00:00:00"/>
    <d v="2011-10-07T00:00:00"/>
    <n v="2011"/>
    <s v="Twining, Peter and Christine"/>
    <s v="1st Bank HOA Checking"/>
    <s v="Undeposited Funds"/>
    <n v="-125"/>
    <x v="1"/>
    <n v="1"/>
    <x v="19"/>
    <m/>
  </r>
  <r>
    <s v="Payment"/>
    <d v="2011-10-27T00:00:00"/>
    <d v="2011-10-27T00:00:00"/>
    <n v="2011"/>
    <s v="Twining, Peter and Christine"/>
    <s v="1st Bank HOA Checking"/>
    <s v="Undeposited Funds"/>
    <n v="-125"/>
    <x v="1"/>
    <n v="1"/>
    <x v="19"/>
    <m/>
  </r>
  <r>
    <s v="Payment"/>
    <d v="2011-11-18T00:00:00"/>
    <d v="2011-11-18T00:00:00"/>
    <n v="2011"/>
    <s v="Twining, Peter and Christine"/>
    <s v="1st Bank HOA Checking"/>
    <s v="Undeposited Funds"/>
    <n v="-125"/>
    <x v="1"/>
    <n v="1"/>
    <x v="19"/>
    <m/>
  </r>
  <r>
    <s v="Payment"/>
    <d v="2012-01-20T00:00:00"/>
    <d v="2012-01-20T00:00:00"/>
    <n v="2012"/>
    <s v="Twining, Peter and Christine"/>
    <s v="1st Bank HOA Checking"/>
    <s v="Undeposited Funds"/>
    <n v="-125"/>
    <x v="1"/>
    <n v="1"/>
    <x v="19"/>
    <m/>
  </r>
  <r>
    <s v="Payment"/>
    <d v="2012-01-20T00:00:00"/>
    <d v="2012-01-20T00:00:00"/>
    <n v="2012"/>
    <s v="Twining, Peter and Christine"/>
    <s v="1st Bank HOA Checking"/>
    <s v="Undeposited Funds"/>
    <n v="-125"/>
    <x v="1"/>
    <n v="1"/>
    <x v="19"/>
    <m/>
  </r>
  <r>
    <s v="Payment"/>
    <d v="2012-02-22T00:00:00"/>
    <d v="2012-02-21T00:00:00"/>
    <n v="2012"/>
    <s v="Twining, Peter and Christine"/>
    <s v="1st Bank HOA Checking"/>
    <s v="Undeposited Funds"/>
    <n v="-125"/>
    <x v="1"/>
    <n v="1"/>
    <x v="19"/>
    <m/>
  </r>
  <r>
    <s v="Payment"/>
    <d v="2012-03-16T00:00:00"/>
    <d v="2012-03-16T00:00:00"/>
    <n v="2012"/>
    <s v="Twining, Peter and Christine"/>
    <s v="1st Bank HOA Checking"/>
    <s v="Undeposited Funds"/>
    <n v="-125"/>
    <x v="1"/>
    <n v="1"/>
    <x v="19"/>
    <m/>
  </r>
  <r>
    <s v="Payment"/>
    <d v="2012-05-03T00:00:00"/>
    <d v="2012-05-03T00:00:00"/>
    <n v="2012"/>
    <s v="Twining, Peter and Christine"/>
    <s v="1st Bank HOA Checking"/>
    <s v="Undeposited Funds"/>
    <n v="-125"/>
    <x v="1"/>
    <n v="1"/>
    <x v="19"/>
    <m/>
  </r>
  <r>
    <s v="Payment"/>
    <d v="2012-06-11T00:00:00"/>
    <d v="2012-06-11T00:00:00"/>
    <n v="2012"/>
    <s v="Twining, Peter and Christine"/>
    <s v="1st Bank HOA Checking"/>
    <s v="Undeposited Funds"/>
    <n v="-125"/>
    <x v="1"/>
    <n v="1"/>
    <x v="19"/>
    <m/>
  </r>
  <r>
    <s v="Payment"/>
    <d v="2012-07-10T00:00:00"/>
    <d v="2012-07-08T00:00:00"/>
    <n v="2012"/>
    <s v="Twining, Peter and Christine"/>
    <s v="1st Bank HOA Checking"/>
    <s v="Undeposited Funds"/>
    <n v="-125"/>
    <x v="1"/>
    <n v="1"/>
    <x v="19"/>
    <m/>
  </r>
  <r>
    <s v="Payment"/>
    <d v="2012-09-07T00:00:00"/>
    <d v="2012-09-07T00:00:00"/>
    <n v="2012"/>
    <s v="Twining, Peter and Christine"/>
    <s v="1st Bank HOA Checking"/>
    <s v="Undeposited Funds"/>
    <n v="-125"/>
    <x v="1"/>
    <n v="1"/>
    <x v="19"/>
    <m/>
  </r>
  <r>
    <s v="Payment"/>
    <d v="2012-09-07T00:00:00"/>
    <d v="2012-09-07T00:00:00"/>
    <n v="2012"/>
    <s v="Twining, Peter and Christine"/>
    <s v="1st Bank HOA Checking"/>
    <s v="Undeposited Funds"/>
    <n v="-125"/>
    <x v="1"/>
    <n v="1"/>
    <x v="19"/>
    <m/>
  </r>
  <r>
    <s v="Payment"/>
    <d v="2012-10-11T00:00:00"/>
    <d v="2012-10-10T00:00:00"/>
    <n v="2012"/>
    <s v="Twining, Peter and Christine"/>
    <s v="1st Bank HOA Checking"/>
    <s v="Undeposited Funds"/>
    <n v="-125"/>
    <x v="1"/>
    <n v="1"/>
    <x v="19"/>
    <m/>
  </r>
  <r>
    <s v="Payment"/>
    <d v="2012-10-17T00:00:00"/>
    <d v="2012-10-16T00:00:00"/>
    <n v="2012"/>
    <s v="Twining, Peter and Christine"/>
    <s v="1st Bank HOA Checking"/>
    <s v="Undeposited Funds"/>
    <n v="-125"/>
    <x v="1"/>
    <n v="1"/>
    <x v="19"/>
    <m/>
  </r>
  <r>
    <s v="Payment"/>
    <d v="2012-11-23T00:00:00"/>
    <d v="2012-11-21T00:00:00"/>
    <n v="2012"/>
    <s v="Twining, Peter and Christine"/>
    <s v="1st Bank HOA Checking"/>
    <s v="Undeposited Funds"/>
    <n v="-125"/>
    <x v="1"/>
    <n v="1"/>
    <x v="19"/>
    <m/>
  </r>
  <r>
    <s v="Payment"/>
    <d v="2012-12-28T00:00:00"/>
    <d v="2012-12-28T00:00:00"/>
    <n v="2012"/>
    <s v="Twining, Peter and Christine"/>
    <s v="1st Bank HOA Checking"/>
    <s v="Undeposited Funds"/>
    <n v="-125"/>
    <x v="1"/>
    <n v="1"/>
    <x v="19"/>
    <m/>
  </r>
  <r>
    <s v="Payment"/>
    <d v="2013-02-11T00:00:00"/>
    <d v="2013-02-08T00:00:00"/>
    <n v="2013"/>
    <s v="Twining, Peter and Christine"/>
    <s v="1st Bank HOA Checking"/>
    <s v="Undeposited Funds"/>
    <n v="-125"/>
    <x v="1"/>
    <n v="1"/>
    <x v="19"/>
    <m/>
  </r>
  <r>
    <s v="Payment"/>
    <d v="2013-02-22T00:00:00"/>
    <d v="2013-02-22T00:00:00"/>
    <n v="2013"/>
    <s v="Twining, Peter and Christine"/>
    <s v="1st Bank HOA Checking"/>
    <s v="Undeposited Funds"/>
    <n v="-125"/>
    <x v="1"/>
    <n v="1"/>
    <x v="19"/>
    <m/>
  </r>
  <r>
    <s v="Payment"/>
    <d v="2013-03-18T00:00:00"/>
    <d v="2013-03-16T00:00:00"/>
    <n v="2013"/>
    <s v="Twining, Peter and Christine"/>
    <s v="1st Bank HOA Checking"/>
    <s v="Undeposited Funds"/>
    <n v="-125"/>
    <x v="1"/>
    <n v="1"/>
    <x v="19"/>
    <m/>
  </r>
  <r>
    <s v="Payment"/>
    <d v="2013-05-09T00:00:00"/>
    <d v="2013-05-08T00:00:00"/>
    <n v="2013"/>
    <s v="Twining, Peter and Christine"/>
    <s v="1st Bank HOA Checking"/>
    <s v="Undeposited Funds"/>
    <n v="-125"/>
    <x v="1"/>
    <n v="1"/>
    <x v="19"/>
    <m/>
  </r>
  <r>
    <s v="Payment"/>
    <d v="2013-05-21T00:00:00"/>
    <d v="2013-05-21T00:00:00"/>
    <n v="2013"/>
    <s v="Twining, Peter and Christine"/>
    <s v="1st Bank HOA Checking"/>
    <s v="Undeposited Funds"/>
    <n v="-125"/>
    <x v="1"/>
    <n v="1"/>
    <x v="19"/>
    <m/>
  </r>
  <r>
    <s v="Payment"/>
    <d v="2013-06-20T00:00:00"/>
    <d v="2013-06-20T00:00:00"/>
    <n v="2013"/>
    <s v="Twining, Peter and Christine"/>
    <s v="1st Bank HOA Checking"/>
    <s v="Undeposited Funds"/>
    <n v="-125"/>
    <x v="1"/>
    <n v="1"/>
    <x v="19"/>
    <m/>
  </r>
  <r>
    <s v="Payment"/>
    <d v="2013-07-22T00:00:00"/>
    <d v="2013-07-22T00:00:00"/>
    <n v="2013"/>
    <s v="Twining, Peter and Christine"/>
    <s v="1st Bank HOA Checking"/>
    <s v="Undeposited Funds"/>
    <n v="-125"/>
    <x v="1"/>
    <n v="1"/>
    <x v="19"/>
    <m/>
  </r>
  <r>
    <s v="Payment"/>
    <d v="2013-08-19T00:00:00"/>
    <d v="2013-08-19T00:00:00"/>
    <n v="2013"/>
    <s v="Twining, Peter and Christine"/>
    <s v="1st Bank HOA Checking"/>
    <s v="Undeposited Funds"/>
    <n v="-125"/>
    <x v="1"/>
    <n v="1"/>
    <x v="19"/>
    <m/>
  </r>
  <r>
    <s v="Payment"/>
    <d v="2013-10-04T00:00:00"/>
    <d v="2013-10-03T00:00:00"/>
    <n v="2013"/>
    <s v="Twining, Peter and Christine"/>
    <s v="1st Bank HOA Checking"/>
    <s v="Undeposited Funds"/>
    <n v="-125"/>
    <x v="1"/>
    <n v="1"/>
    <x v="19"/>
    <m/>
  </r>
  <r>
    <s v="Payment"/>
    <d v="2013-11-04T00:00:00"/>
    <d v="2013-11-01T00:00:00"/>
    <n v="2013"/>
    <s v="Twining, Peter and Christine"/>
    <s v="1st Bank HOA Checking"/>
    <s v="Undeposited Funds"/>
    <n v="-125"/>
    <x v="1"/>
    <n v="1"/>
    <x v="19"/>
    <m/>
  </r>
  <r>
    <s v="Payment"/>
    <d v="2013-12-09T00:00:00"/>
    <d v="2013-12-06T00:00:00"/>
    <n v="2013"/>
    <s v="Twining, Peter and Christine"/>
    <s v="1st Bank HOA Checking"/>
    <s v="Undeposited Funds"/>
    <n v="-125"/>
    <x v="1"/>
    <n v="1"/>
    <x v="19"/>
    <m/>
  </r>
  <r>
    <s v="Payment"/>
    <d v="2014-01-02T00:00:00"/>
    <d v="2014-01-02T00:00:00"/>
    <n v="2014"/>
    <s v="Twining, Peter and Christine"/>
    <s v="1st Bank HOA Checking"/>
    <s v="Undeposited Funds"/>
    <n v="-125"/>
    <x v="1"/>
    <n v="1"/>
    <x v="19"/>
    <m/>
  </r>
  <r>
    <s v="Payment"/>
    <d v="2014-02-12T00:00:00"/>
    <d v="2014-02-09T00:00:00"/>
    <n v="2014"/>
    <s v="Twining, Peter and Christine"/>
    <s v="1st Bank HOA Checking"/>
    <s v="Undeposited Funds"/>
    <n v="-125"/>
    <x v="1"/>
    <n v="1"/>
    <x v="19"/>
    <m/>
  </r>
  <r>
    <s v="Payment"/>
    <d v="2014-03-11T00:00:00"/>
    <d v="2014-03-11T00:00:00"/>
    <n v="2014"/>
    <s v="Twining, Peter and Christine"/>
    <s v="1st Bank HOA Checking"/>
    <s v="Undeposited Funds"/>
    <n v="-125"/>
    <x v="1"/>
    <n v="1"/>
    <x v="19"/>
    <m/>
  </r>
  <r>
    <s v="Payment"/>
    <d v="2014-04-09T00:00:00"/>
    <d v="2014-04-02T00:00:00"/>
    <n v="2014"/>
    <s v="Twining, Peter and Christine"/>
    <s v="1st Bank HOA Checking"/>
    <s v="Undeposited Funds"/>
    <n v="-125"/>
    <x v="1"/>
    <n v="1"/>
    <x v="19"/>
    <m/>
  </r>
  <r>
    <s v="Payment"/>
    <d v="2014-05-06T00:00:00"/>
    <d v="2014-05-04T00:00:00"/>
    <n v="2014"/>
    <s v="Twining, Peter and Christine"/>
    <s v="1st Bank HOA Checking"/>
    <s v="Undeposited Funds"/>
    <n v="-125"/>
    <x v="1"/>
    <n v="1"/>
    <x v="19"/>
    <m/>
  </r>
  <r>
    <s v="Payment"/>
    <d v="2014-06-13T00:00:00"/>
    <d v="2014-07-08T00:00:00"/>
    <n v="2014"/>
    <s v="Twining, Peter and Christine"/>
    <s v="1st Bank HOA Checking"/>
    <s v="Undeposited Funds"/>
    <n v="-125"/>
    <x v="1"/>
    <n v="1"/>
    <x v="19"/>
    <m/>
  </r>
  <r>
    <s v="Payment"/>
    <d v="2014-07-08T00:00:00"/>
    <d v="2014-06-10T00:00:00"/>
    <n v="2014"/>
    <s v="Twining, Peter and Christine"/>
    <s v="1st Bank HOA Checking"/>
    <s v="Undeposited Funds"/>
    <n v="-125"/>
    <x v="1"/>
    <n v="1"/>
    <x v="19"/>
    <m/>
  </r>
  <r>
    <s v="Payment"/>
    <d v="2014-09-08T00:00:00"/>
    <d v="2014-08-15T00:00:00"/>
    <n v="2014"/>
    <s v="Twining, Peter and Christine"/>
    <s v="1st Bank HOA Checking"/>
    <s v="Undeposited Funds"/>
    <n v="-125"/>
    <x v="1"/>
    <n v="1"/>
    <x v="19"/>
    <m/>
  </r>
  <r>
    <s v="Payment"/>
    <d v="2014-09-19T00:00:00"/>
    <d v="2014-09-19T00:00:00"/>
    <n v="2014"/>
    <s v="Twining, Peter and Christine"/>
    <s v="1st Bank HOA Checking"/>
    <s v="Undeposited Funds"/>
    <n v="-125"/>
    <x v="1"/>
    <n v="1"/>
    <x v="19"/>
    <m/>
  </r>
  <r>
    <s v="Payment"/>
    <d v="2014-10-23T00:00:00"/>
    <d v="2014-10-17T00:00:00"/>
    <n v="2014"/>
    <s v="Twining, Peter and Christine"/>
    <s v="1st Bank HOA Checking"/>
    <s v="Undeposited Funds"/>
    <n v="-125"/>
    <x v="1"/>
    <n v="1"/>
    <x v="19"/>
    <m/>
  </r>
  <r>
    <s v="Payment"/>
    <d v="2014-11-25T00:00:00"/>
    <d v="2014-11-21T00:00:00"/>
    <n v="2014"/>
    <s v="Twining, Peter and Christine"/>
    <s v="1st Bank HOA Checking"/>
    <s v="Undeposited Funds"/>
    <n v="-125"/>
    <x v="1"/>
    <n v="1"/>
    <x v="19"/>
    <m/>
  </r>
  <r>
    <s v="Payment"/>
    <d v="2015-01-13T00:00:00"/>
    <d v="2015-01-07T00:00:00"/>
    <n v="2015"/>
    <s v="Twining, Peter and Christine"/>
    <s v="1st Bank HOA Checking"/>
    <s v="Undeposited Funds"/>
    <n v="-125"/>
    <x v="1"/>
    <n v="1"/>
    <x v="19"/>
    <m/>
  </r>
  <r>
    <s v="Payment"/>
    <d v="2015-02-19T00:00:00"/>
    <d v="2015-02-19T00:00:00"/>
    <n v="2015"/>
    <s v="Twining, Peter and Christine"/>
    <s v="1st Bank HOA Checking"/>
    <s v="Undeposited Funds"/>
    <n v="-125"/>
    <x v="1"/>
    <n v="1"/>
    <x v="19"/>
    <m/>
  </r>
  <r>
    <s v="Payment"/>
    <d v="2015-03-26T00:00:00"/>
    <d v="2015-03-26T00:00:00"/>
    <n v="2015"/>
    <s v="Twining, Peter and Christine"/>
    <s v="1st Bank HOA Checking"/>
    <s v="Undeposited Funds"/>
    <n v="-125"/>
    <x v="1"/>
    <n v="1"/>
    <x v="19"/>
    <m/>
  </r>
  <r>
    <s v="Payment"/>
    <d v="2015-04-23T00:00:00"/>
    <d v="2015-04-23T00:00:00"/>
    <n v="2015"/>
    <s v="Twining, Peter and Christine"/>
    <s v="1st Bank HOA Checking"/>
    <s v="Undeposited Funds"/>
    <n v="-125"/>
    <x v="1"/>
    <n v="1"/>
    <x v="19"/>
    <m/>
  </r>
  <r>
    <s v="Payment"/>
    <d v="2015-05-13T00:00:00"/>
    <d v="2015-05-13T00:00:00"/>
    <n v="2015"/>
    <s v="Twining, Peter and Christine"/>
    <s v="1st Bank HOA Checking"/>
    <s v="Undeposited Funds"/>
    <n v="-250"/>
    <x v="1"/>
    <n v="2"/>
    <x v="19"/>
    <m/>
  </r>
  <r>
    <s v="Payment"/>
    <d v="2015-05-26T00:00:00"/>
    <d v="2015-05-26T00:00:00"/>
    <n v="2015"/>
    <s v="Twining, Peter and Christine"/>
    <s v="1st Bank HOA Checking"/>
    <s v="Undeposited Funds"/>
    <n v="-125"/>
    <x v="1"/>
    <n v="1"/>
    <x v="19"/>
    <m/>
  </r>
  <r>
    <s v="Payment"/>
    <d v="2015-06-25T00:00:00"/>
    <d v="2015-06-25T00:00:00"/>
    <n v="2015"/>
    <s v="Twining, Peter and Christine"/>
    <s v="1st Bank HOA Checking"/>
    <s v="Undeposited Funds"/>
    <n v="-125"/>
    <x v="1"/>
    <n v="1"/>
    <x v="19"/>
    <m/>
  </r>
  <r>
    <s v="Payment"/>
    <d v="2015-08-10T00:00:00"/>
    <d v="2015-08-07T00:00:00"/>
    <n v="2015"/>
    <s v="Twining, Peter and Christine"/>
    <s v="1st Bank HOA Checking"/>
    <s v="Undeposited Funds"/>
    <n v="-125"/>
    <x v="1"/>
    <n v="1"/>
    <x v="19"/>
    <m/>
  </r>
  <r>
    <s v="Payment"/>
    <d v="2015-12-21T00:00:00"/>
    <d v="2015-12-21T00:00:00"/>
    <n v="2015"/>
    <s v="Twining, Peter and Christine"/>
    <s v="1st Bank HOA Checking"/>
    <s v="Undeposited Funds"/>
    <n v="-250"/>
    <x v="1"/>
    <n v="2"/>
    <x v="19"/>
    <m/>
  </r>
  <r>
    <s v="Payment"/>
    <d v="2016-02-04T00:00:00"/>
    <d v="2016-01-29T00:00:00"/>
    <n v="2016"/>
    <s v="Twining, Peter and Christine"/>
    <s v="1st Bank HOA Checking"/>
    <s v="Undeposited Funds"/>
    <n v="-100"/>
    <x v="1"/>
    <n v="1"/>
    <x v="19"/>
    <m/>
  </r>
  <r>
    <s v="Payment"/>
    <d v="2016-03-03T00:00:00"/>
    <d v="2016-03-03T00:00:00"/>
    <n v="2016"/>
    <s v="Twining, Peter and Christine"/>
    <s v="1st Bank HOA Checking"/>
    <s v="Undeposited Funds"/>
    <n v="-75"/>
    <x v="1"/>
    <m/>
    <x v="19"/>
    <s v="owed from invoice Jan/Feb 2016"/>
  </r>
  <r>
    <s v="Payment"/>
    <d v="2016-07-11T00:00:00"/>
    <d v="2016-07-01T00:00:00"/>
    <n v="2016"/>
    <s v="Twining, Peter and Christine"/>
    <s v="1st Bank HOA Checking"/>
    <s v="Undeposited Funds"/>
    <n v="-500"/>
    <x v="1"/>
    <m/>
    <x v="19"/>
    <m/>
  </r>
  <r>
    <s v="Payment"/>
    <d v="2016-12-08T00:00:00"/>
    <d v="2016-12-08T00:00:00"/>
    <n v="2016"/>
    <s v="Twining, Peter and Christine"/>
    <s v="1st Bank HOA Checking"/>
    <s v="Undeposited Funds"/>
    <n v="-500"/>
    <x v="1"/>
    <m/>
    <x v="19"/>
    <m/>
  </r>
  <r>
    <s v="Payment"/>
    <d v="2017-03-07T00:00:00"/>
    <d v="2017-03-17T00:00:00"/>
    <n v="2017"/>
    <s v="Twining, Peter and Christine"/>
    <s v="1st Bank HOA Checking"/>
    <s v="Undeposited Funds"/>
    <n v="-1300"/>
    <x v="1"/>
    <m/>
    <x v="19"/>
    <s v="full year dues -$100 plus dues from previous year "/>
  </r>
  <r>
    <s v="Payment"/>
    <d v="2018-02-01T00:00:00"/>
    <d v="2018-01-30T00:00:00"/>
    <n v="2018"/>
    <s v="Twining, Peter and Christine"/>
    <s v="1st Bank HOA Checking"/>
    <s v="Undeposited Funds"/>
    <n v="100"/>
    <x v="0"/>
    <s v="2018 (complete)"/>
    <x v="19"/>
    <m/>
  </r>
  <r>
    <s v="Payment"/>
    <d v="2018-02-01T00:00:00"/>
    <d v="2018-01-30T00:00:00"/>
    <n v="2018"/>
    <s v="Twining, Peter and Christine"/>
    <s v="1st Bank HOA Checking"/>
    <s v="Undeposited Funds"/>
    <n v="-1200"/>
    <x v="1"/>
    <s v="2018 (complete)"/>
    <x v="19"/>
    <m/>
  </r>
  <r>
    <s v="Payment"/>
    <d v="2018-05-29T00:00:00"/>
    <d v="2018-05-26T00:00:00"/>
    <n v="2018"/>
    <s v="Twining, Peter and Christine"/>
    <s v="1st Bank HOA Checking"/>
    <s v="Undeposited Funds"/>
    <n v="-90"/>
    <x v="5"/>
    <m/>
    <x v="19"/>
    <m/>
  </r>
  <r>
    <s v="Payment"/>
    <d v="2018-12-07T00:00:00"/>
    <d v="2018-12-05T00:00:00"/>
    <n v="2018"/>
    <s v="Twining, Peter and Christine"/>
    <s v="1st Bank HOA Checking"/>
    <s v="Undeposited Funds"/>
    <n v="-600"/>
    <x v="10"/>
    <m/>
    <x v="19"/>
    <s v="schematic plan review"/>
  </r>
  <r>
    <s v="Payment"/>
    <d v="2019-01-28T00:00:00"/>
    <d v="2019-01-25T00:00:00"/>
    <n v="2019"/>
    <s v="Twining, Peter and Christine"/>
    <s v="1st Bank HOA Checking"/>
    <s v="Undeposited Funds"/>
    <n v="-85.71"/>
    <x v="9"/>
    <m/>
    <x v="19"/>
    <m/>
  </r>
  <r>
    <s v="Payment"/>
    <d v="2019-04-26T00:00:00"/>
    <d v="2019-04-24T00:00:00"/>
    <n v="2019"/>
    <s v="Twining, Peter and Christine"/>
    <s v="1st Bank HOA Checking"/>
    <s v="Undeposited Funds"/>
    <n v="-312.5"/>
    <x v="9"/>
    <m/>
    <x v="19"/>
    <m/>
  </r>
  <r>
    <s v="Payment"/>
    <d v="2019-05-30T00:00:00"/>
    <d v="2019-05-31T00:00:00"/>
    <n v="2019"/>
    <s v="Twining, Peter and Christine"/>
    <s v="1st Bank HOA Checking"/>
    <s v="Undeposited Funds"/>
    <n v="-300"/>
    <x v="1"/>
    <n v="3"/>
    <x v="19"/>
    <m/>
  </r>
  <r>
    <s v="Payment"/>
    <d v="2019-07-13T00:00:00"/>
    <d v="2019-07-12T00:00:00"/>
    <n v="2019"/>
    <s v="Twining, Peter and Christine"/>
    <s v="1st Bank HOA Checking"/>
    <s v="Undeposited Funds"/>
    <n v="-300"/>
    <x v="1"/>
    <n v="3"/>
    <x v="19"/>
    <m/>
  </r>
  <r>
    <s v="Payment"/>
    <d v="2019-07-15T00:00:00"/>
    <d v="2019-07-15T00:00:00"/>
    <n v="2019"/>
    <s v="Twining, Peter and Christine"/>
    <s v="1st Bank HOA Checking"/>
    <s v="Undeposited Funds"/>
    <n v="-300"/>
    <x v="1"/>
    <n v="3"/>
    <x v="19"/>
    <m/>
  </r>
  <r>
    <s v="Payment"/>
    <d v="2019-09-26T00:00:00"/>
    <d v="2019-09-24T00:00:00"/>
    <n v="2019"/>
    <s v="Twining, Peter and Christine"/>
    <s v="1st Bank HOA Checking"/>
    <s v="Undeposited Funds"/>
    <n v="-137.5"/>
    <x v="9"/>
    <m/>
    <x v="19"/>
    <m/>
  </r>
  <r>
    <s v="Payment"/>
    <d v="2019-10-15T00:00:00"/>
    <d v="2019-10-11T00:00:00"/>
    <n v="2019"/>
    <s v="Twining, Peter and Christine"/>
    <s v="1st Bank HOA Checking"/>
    <s v="Undeposited Funds"/>
    <n v="-300"/>
    <x v="1"/>
    <n v="3"/>
    <x v="19"/>
    <m/>
  </r>
  <r>
    <s v="Payment"/>
    <d v="2007-12-20T00:00:00"/>
    <d v="2007-11-05T00:00:00"/>
    <n v="2007"/>
    <s v="Harris, Rich and Lisa"/>
    <s v="FNBC Savings 2184"/>
    <s v="Undeposited Funds"/>
    <n v="-450"/>
    <x v="2"/>
    <s v="$450 deposit 12/20/07"/>
    <x v="20"/>
    <s v="Changed fm &quot;Dues&quot; to &quot;Working Capital Contribution&quot;; in QB as Reserve Funds"/>
  </r>
  <r>
    <s v="Payment"/>
    <d v="2007-12-20T00:00:00"/>
    <d v="2007-11-05T00:00:00"/>
    <n v="2007"/>
    <s v="Harris, Rich and Lisa"/>
    <s v="FNBC Checking 9018"/>
    <s v="Undeposited Funds"/>
    <n v="-160"/>
    <x v="1"/>
    <m/>
    <x v="20"/>
    <s v="Purch 11/1/07"/>
  </r>
  <r>
    <s v="Payment"/>
    <d v="2008-03-06T00:00:00"/>
    <d v="2008-03-05T00:00:00"/>
    <n v="2008"/>
    <s v="Harris, Rich and Lisa"/>
    <s v="FNBC Checking 9018"/>
    <s v="Undeposited Funds"/>
    <n v="-480"/>
    <x v="1"/>
    <n v="3"/>
    <x v="20"/>
    <m/>
  </r>
  <r>
    <s v="Payment"/>
    <d v="2008-07-03T00:00:00"/>
    <d v="2008-06-30T00:00:00"/>
    <n v="2008"/>
    <s v="Harris, Rich and Lisa"/>
    <s v="FNBC Checking 9018"/>
    <s v="Undeposited Funds"/>
    <n v="-480"/>
    <x v="1"/>
    <n v="3"/>
    <x v="20"/>
    <m/>
  </r>
  <r>
    <s v="Payment"/>
    <d v="2008-09-20T00:00:00"/>
    <d v="2008-09-18T00:00:00"/>
    <n v="2008"/>
    <s v="Harris, Rich and Lisa"/>
    <s v="FNBC Checking 9018"/>
    <s v="Undeposited Funds"/>
    <n v="-480"/>
    <x v="1"/>
    <n v="3"/>
    <x v="20"/>
    <m/>
  </r>
  <r>
    <s v="Payment"/>
    <d v="2008-12-05T00:00:00"/>
    <d v="2008-12-04T00:00:00"/>
    <n v="2008"/>
    <s v="Harris, Rich and Lisa"/>
    <s v="FNBC Checking 9018"/>
    <s v="Undeposited Funds"/>
    <n v="-480"/>
    <x v="1"/>
    <n v="3"/>
    <x v="20"/>
    <m/>
  </r>
  <r>
    <s v="Payment"/>
    <d v="2009-03-19T00:00:00"/>
    <d v="2009-03-10T00:00:00"/>
    <n v="2009"/>
    <s v="Harris, Rich and Lisa"/>
    <s v="FNBC Checking 9018"/>
    <s v="Undeposited Funds"/>
    <n v="-480"/>
    <x v="1"/>
    <n v="3"/>
    <x v="20"/>
    <m/>
  </r>
  <r>
    <s v="Payment"/>
    <d v="2009-10-21T00:00:00"/>
    <d v="2009-10-21T00:00:00"/>
    <n v="2009"/>
    <s v="Harris, Rich and Lisa"/>
    <s v="1st Bank HOA Checking"/>
    <s v="Undeposited Funds"/>
    <n v="-480"/>
    <x v="1"/>
    <n v="3"/>
    <x v="20"/>
    <m/>
  </r>
  <r>
    <s v="Payment"/>
    <d v="2009-10-21T00:00:00"/>
    <d v="2009-10-21T00:00:00"/>
    <n v="2009"/>
    <s v="Harris, Rich and Lisa"/>
    <s v="1st Bank HOA Checking"/>
    <s v="Undeposited Funds"/>
    <n v="-480"/>
    <x v="1"/>
    <n v="3"/>
    <x v="20"/>
    <m/>
  </r>
  <r>
    <s v="Payment"/>
    <d v="2009-12-04T00:00:00"/>
    <d v="2009-12-03T00:00:00"/>
    <n v="2009"/>
    <s v="Harris, Rich and Lisa"/>
    <s v="1st Bank HOA Checking"/>
    <s v="Undeposited Funds"/>
    <n v="-480"/>
    <x v="1"/>
    <n v="3"/>
    <x v="20"/>
    <m/>
  </r>
  <r>
    <s v="Payment"/>
    <d v="2010-02-22T00:00:00"/>
    <d v="2010-02-19T00:00:00"/>
    <n v="2010"/>
    <s v="Harris, Rich and Lisa"/>
    <s v="1st Bank HOA Checking"/>
    <s v="Undeposited Funds"/>
    <n v="-125"/>
    <x v="1"/>
    <n v="1"/>
    <x v="20"/>
    <m/>
  </r>
  <r>
    <s v="Payment"/>
    <d v="2010-03-19T00:00:00"/>
    <d v="2010-03-18T00:00:00"/>
    <n v="2010"/>
    <s v="Harris, Rich and Lisa"/>
    <s v="1st Bank HOA Checking"/>
    <s v="Undeposited Funds"/>
    <n v="-125"/>
    <x v="1"/>
    <n v="1"/>
    <x v="20"/>
    <m/>
  </r>
  <r>
    <s v="Payment"/>
    <d v="2010-03-19T00:00:00"/>
    <d v="2010-03-18T00:00:00"/>
    <n v="2010"/>
    <s v="Harris, Rich and Lisa"/>
    <s v="1st Bank HOA Checking"/>
    <s v="Undeposited Funds"/>
    <n v="-125"/>
    <x v="1"/>
    <n v="1"/>
    <x v="20"/>
    <m/>
  </r>
  <r>
    <s v="Payment"/>
    <d v="2010-05-07T00:00:00"/>
    <d v="2010-05-07T00:00:00"/>
    <n v="2010"/>
    <s v="Harris, Rich and Lisa"/>
    <s v="1st Bank HOA Checking"/>
    <s v="Undeposited Funds"/>
    <n v="-125"/>
    <x v="1"/>
    <n v="1"/>
    <x v="20"/>
    <m/>
  </r>
  <r>
    <s v="Payment"/>
    <d v="2010-06-26T00:00:00"/>
    <d v="2010-06-26T00:00:00"/>
    <n v="2010"/>
    <s v="Harris, Rich and Lisa"/>
    <s v="1st Bank HOA Checking"/>
    <s v="Undeposited Funds"/>
    <n v="-125"/>
    <x v="1"/>
    <n v="1"/>
    <x v="20"/>
    <m/>
  </r>
  <r>
    <s v="Payment"/>
    <d v="2010-08-06T00:00:00"/>
    <d v="2010-08-05T00:00:00"/>
    <n v="2010"/>
    <s v="Harris, Rich and Lisa"/>
    <s v="1st Bank HOA Checking"/>
    <s v="Undeposited Funds"/>
    <n v="-250"/>
    <x v="1"/>
    <n v="2"/>
    <x v="20"/>
    <m/>
  </r>
  <r>
    <s v="Payment"/>
    <d v="2010-10-01T00:00:00"/>
    <d v="2010-09-30T00:00:00"/>
    <n v="2010"/>
    <s v="Harris, Rich and Lisa"/>
    <s v="1st Bank HOA Checking"/>
    <s v="Undeposited Funds"/>
    <n v="-125"/>
    <x v="1"/>
    <n v="1"/>
    <x v="20"/>
    <m/>
  </r>
  <r>
    <s v="Payment"/>
    <d v="2010-10-01T00:00:00"/>
    <d v="2010-09-30T00:00:00"/>
    <n v="2010"/>
    <s v="Harris, Rich and Lisa"/>
    <s v="1st Bank HOA Checking"/>
    <s v="Undeposited Funds"/>
    <n v="-125"/>
    <x v="1"/>
    <n v="1"/>
    <x v="20"/>
    <m/>
  </r>
  <r>
    <s v="Payment"/>
    <d v="2010-11-08T00:00:00"/>
    <d v="2010-11-07T00:00:00"/>
    <n v="2010"/>
    <s v="Harris, Rich and Lisa"/>
    <s v="1st Bank HOA Checking"/>
    <s v="Undeposited Funds"/>
    <n v="-125"/>
    <x v="1"/>
    <n v="1"/>
    <x v="20"/>
    <m/>
  </r>
  <r>
    <s v="Payment"/>
    <d v="2010-12-10T00:00:00"/>
    <d v="2010-12-09T00:00:00"/>
    <n v="2010"/>
    <s v="Harris, Rich and Lisa"/>
    <s v="1st Bank HOA Checking"/>
    <s v="Undeposited Funds"/>
    <n v="-125"/>
    <x v="1"/>
    <n v="1"/>
    <x v="20"/>
    <m/>
  </r>
  <r>
    <s v="Payment"/>
    <d v="2011-02-08T00:00:00"/>
    <d v="2011-02-08T00:00:00"/>
    <n v="2011"/>
    <s v="Harris, Rich and Lisa"/>
    <s v="1st Bank HOA Checking"/>
    <s v="Undeposited Funds"/>
    <n v="-125"/>
    <x v="1"/>
    <n v="1"/>
    <x v="20"/>
    <m/>
  </r>
  <r>
    <s v="Payment"/>
    <d v="2011-03-04T00:00:00"/>
    <d v="2011-03-03T00:00:00"/>
    <n v="2011"/>
    <s v="Harris, Rich and Lisa"/>
    <s v="1st Bank HOA Checking"/>
    <s v="Undeposited Funds"/>
    <n v="-125"/>
    <x v="1"/>
    <n v="1"/>
    <x v="20"/>
    <m/>
  </r>
  <r>
    <s v="Payment"/>
    <d v="2011-03-04T00:00:00"/>
    <d v="2011-03-03T00:00:00"/>
    <n v="2011"/>
    <s v="Harris, Rich and Lisa"/>
    <s v="1st Bank HOA Checking"/>
    <s v="Undeposited Funds"/>
    <n v="-125"/>
    <x v="1"/>
    <n v="1"/>
    <x v="20"/>
    <m/>
  </r>
  <r>
    <s v="Payment"/>
    <d v="2011-04-18T00:00:00"/>
    <d v="2011-04-14T00:00:00"/>
    <n v="2011"/>
    <s v="Harris, Rich and Lisa"/>
    <s v="1st Bank HOA Checking"/>
    <s v="Undeposited Funds"/>
    <n v="-125"/>
    <x v="1"/>
    <n v="1"/>
    <x v="20"/>
    <m/>
  </r>
  <r>
    <s v="Payment"/>
    <d v="2011-05-13T00:00:00"/>
    <d v="2011-05-13T00:00:00"/>
    <n v="2011"/>
    <s v="Harris, Rich and Lisa"/>
    <s v="1st Bank HOA Checking"/>
    <s v="Undeposited Funds"/>
    <n v="-125"/>
    <x v="1"/>
    <n v="1"/>
    <x v="20"/>
    <m/>
  </r>
  <r>
    <s v="Payment"/>
    <d v="2011-06-10T00:00:00"/>
    <d v="2011-06-10T00:00:00"/>
    <n v="2011"/>
    <s v="Harris, Rich and Lisa"/>
    <s v="1st Bank HOA Checking"/>
    <s v="Undeposited Funds"/>
    <n v="-125"/>
    <x v="1"/>
    <n v="1"/>
    <x v="20"/>
    <m/>
  </r>
  <r>
    <s v="Payment"/>
    <d v="2011-07-18T00:00:00"/>
    <d v="2011-07-16T00:00:00"/>
    <n v="2011"/>
    <s v="Harris, Rich and Lisa"/>
    <s v="1st Bank HOA Checking"/>
    <s v="Undeposited Funds"/>
    <n v="-125"/>
    <x v="1"/>
    <n v="1"/>
    <x v="20"/>
    <m/>
  </r>
  <r>
    <s v="Payment"/>
    <d v="2011-08-26T00:00:00"/>
    <d v="2011-08-24T00:00:00"/>
    <n v="2011"/>
    <s v="Harris, Rich and Lisa"/>
    <s v="1st Bank HOA Checking"/>
    <s v="Undeposited Funds"/>
    <n v="-125"/>
    <x v="1"/>
    <n v="1"/>
    <x v="20"/>
    <m/>
  </r>
  <r>
    <s v="Payment"/>
    <d v="2011-10-10T00:00:00"/>
    <d v="2011-10-07T00:00:00"/>
    <n v="2011"/>
    <s v="Harris, Rich and Lisa"/>
    <s v="1st Bank HOA Checking"/>
    <s v="Undeposited Funds"/>
    <n v="-125"/>
    <x v="1"/>
    <n v="1"/>
    <x v="20"/>
    <m/>
  </r>
  <r>
    <s v="Payment"/>
    <d v="2011-10-10T00:00:00"/>
    <d v="2011-10-07T00:00:00"/>
    <n v="2011"/>
    <s v="Harris, Rich and Lisa"/>
    <s v="1st Bank HOA Checking"/>
    <s v="Undeposited Funds"/>
    <n v="-125"/>
    <x v="1"/>
    <n v="1"/>
    <x v="20"/>
    <m/>
  </r>
  <r>
    <s v="Payment"/>
    <d v="2011-11-18T00:00:00"/>
    <d v="2011-11-18T00:00:00"/>
    <n v="2011"/>
    <s v="Harris, Rich and Lisa"/>
    <s v="1st Bank HOA Checking"/>
    <s v="Undeposited Funds"/>
    <n v="-125"/>
    <x v="1"/>
    <n v="1"/>
    <x v="20"/>
    <m/>
  </r>
  <r>
    <s v="Payment"/>
    <d v="2012-01-20T00:00:00"/>
    <d v="2012-01-20T00:00:00"/>
    <n v="2012"/>
    <s v="Harris, Rich and Lisa"/>
    <s v="1st Bank HOA Checking"/>
    <s v="Undeposited Funds"/>
    <n v="-125"/>
    <x v="1"/>
    <n v="1"/>
    <x v="20"/>
    <m/>
  </r>
  <r>
    <s v="Payment"/>
    <d v="2012-02-06T00:00:00"/>
    <d v="2012-02-05T00:00:00"/>
    <n v="2012"/>
    <s v="Harris, Rich and Lisa"/>
    <s v="1st Bank HOA Checking"/>
    <s v="Undeposited Funds"/>
    <n v="-125"/>
    <x v="1"/>
    <n v="1"/>
    <x v="20"/>
    <m/>
  </r>
  <r>
    <s v="Payment"/>
    <d v="2012-02-06T00:00:00"/>
    <d v="2012-02-05T00:00:00"/>
    <n v="2012"/>
    <s v="Harris, Rich and Lisa"/>
    <s v="1st Bank HOA Checking"/>
    <s v="Undeposited Funds"/>
    <n v="-125"/>
    <x v="1"/>
    <n v="1"/>
    <x v="20"/>
    <m/>
  </r>
  <r>
    <s v="Payment"/>
    <d v="2012-03-02T00:00:00"/>
    <d v="2012-03-02T00:00:00"/>
    <n v="2012"/>
    <s v="Harris, Rich and Lisa"/>
    <s v="1st Bank HOA Checking"/>
    <s v="Undeposited Funds"/>
    <n v="-125"/>
    <x v="1"/>
    <n v="1"/>
    <x v="20"/>
    <m/>
  </r>
  <r>
    <s v="Payment"/>
    <d v="2012-05-03T00:00:00"/>
    <d v="2012-05-03T00:00:00"/>
    <n v="2012"/>
    <s v="Harris, Rich and Lisa"/>
    <s v="1st Bank HOA Checking"/>
    <s v="Undeposited Funds"/>
    <n v="-125"/>
    <x v="1"/>
    <n v="1"/>
    <x v="20"/>
    <m/>
  </r>
  <r>
    <s v="Payment"/>
    <d v="2012-05-03T00:00:00"/>
    <d v="2012-05-03T00:00:00"/>
    <n v="2012"/>
    <s v="Harris, Rich and Lisa"/>
    <s v="1st Bank HOA Checking"/>
    <s v="Undeposited Funds"/>
    <n v="-125"/>
    <x v="1"/>
    <n v="1"/>
    <x v="20"/>
    <m/>
  </r>
  <r>
    <s v="Payment"/>
    <d v="2012-07-10T00:00:00"/>
    <d v="2012-07-08T00:00:00"/>
    <n v="2012"/>
    <s v="Harris, Rich and Lisa"/>
    <s v="1st Bank HOA Checking"/>
    <s v="Undeposited Funds"/>
    <n v="-125"/>
    <x v="1"/>
    <n v="1"/>
    <x v="20"/>
    <m/>
  </r>
  <r>
    <s v="Payment"/>
    <d v="2012-08-03T00:00:00"/>
    <d v="2012-08-03T00:00:00"/>
    <n v="2012"/>
    <s v="Harris, Rich and Lisa"/>
    <s v="1st Bank HOA Checking"/>
    <s v="Undeposited Funds"/>
    <n v="-250"/>
    <x v="1"/>
    <n v="1"/>
    <x v="20"/>
    <m/>
  </r>
  <r>
    <s v="Payment"/>
    <d v="2012-09-07T00:00:00"/>
    <d v="2012-09-07T00:00:00"/>
    <n v="2012"/>
    <s v="Harris, Rich and Lisa"/>
    <s v="1st Bank HOA Checking"/>
    <s v="Undeposited Funds"/>
    <n v="-125"/>
    <x v="1"/>
    <n v="1"/>
    <x v="20"/>
    <m/>
  </r>
  <r>
    <s v="Payment"/>
    <d v="2012-12-28T00:00:00"/>
    <d v="2012-12-28T00:00:00"/>
    <n v="2012"/>
    <s v="Harris, Rich and Lisa"/>
    <s v="1st Bank HOA Checking"/>
    <s v="Undeposited Funds"/>
    <n v="-125"/>
    <x v="1"/>
    <n v="1"/>
    <x v="20"/>
    <m/>
  </r>
  <r>
    <s v="Payment"/>
    <d v="2013-03-18T00:00:00"/>
    <d v="2013-03-16T00:00:00"/>
    <n v="2013"/>
    <s v="Harris, Rich and Lisa"/>
    <s v="1st Bank HOA Checking"/>
    <s v="Undeposited Funds"/>
    <n v="-375"/>
    <x v="1"/>
    <n v="3"/>
    <x v="20"/>
    <m/>
  </r>
  <r>
    <s v="Payment"/>
    <d v="2013-04-04T00:00:00"/>
    <d v="2013-04-03T00:00:00"/>
    <n v="2013"/>
    <s v="Harris, Rich and Lisa"/>
    <s v="1st Bank HOA Checking"/>
    <s v="Undeposited Funds"/>
    <n v="-250"/>
    <x v="1"/>
    <n v="2"/>
    <x v="20"/>
    <m/>
  </r>
  <r>
    <s v="Payment"/>
    <d v="2013-06-20T00:00:00"/>
    <d v="2013-06-20T00:00:00"/>
    <n v="2013"/>
    <s v="Harris, Rich and Lisa"/>
    <s v="1st Bank HOA Checking"/>
    <s v="Undeposited Funds"/>
    <n v="-125"/>
    <x v="1"/>
    <n v="1"/>
    <x v="20"/>
    <m/>
  </r>
  <r>
    <s v="Payment"/>
    <d v="2013-10-04T00:00:00"/>
    <d v="2013-10-03T00:00:00"/>
    <n v="2013"/>
    <s v="Harris, Rich and Lisa"/>
    <s v="1st Bank HOA Checking"/>
    <s v="Undeposited Funds"/>
    <n v="-750"/>
    <x v="1"/>
    <n v="6"/>
    <x v="20"/>
    <m/>
  </r>
  <r>
    <s v="Payment"/>
    <d v="2014-01-02T00:00:00"/>
    <d v="2014-01-02T00:00:00"/>
    <n v="2014"/>
    <s v="Harris, Rich and Lisa"/>
    <s v="1st Bank HOA Checking"/>
    <s v="Undeposited Funds"/>
    <n v="-125"/>
    <x v="1"/>
    <n v="1"/>
    <x v="20"/>
    <m/>
  </r>
  <r>
    <s v="Payment"/>
    <d v="2014-01-02T00:00:00"/>
    <d v="2014-01-02T00:00:00"/>
    <n v="2014"/>
    <s v="Harris, Rich and Lisa"/>
    <s v="1st Bank HOA Checking"/>
    <s v="Undeposited Funds"/>
    <n v="-125"/>
    <x v="1"/>
    <n v="1"/>
    <x v="20"/>
    <m/>
  </r>
  <r>
    <s v="Payment"/>
    <d v="2014-01-02T00:00:00"/>
    <d v="2014-01-02T00:00:00"/>
    <n v="2014"/>
    <s v="Harris, Rich and Lisa"/>
    <s v="1st Bank HOA Checking"/>
    <s v="Undeposited Funds"/>
    <n v="-125"/>
    <x v="1"/>
    <n v="1"/>
    <x v="20"/>
    <m/>
  </r>
  <r>
    <s v="Payment"/>
    <d v="2014-05-21T00:00:00"/>
    <d v="2014-05-06T00:00:00"/>
    <n v="2014"/>
    <s v="Harris, Rich and Lisa"/>
    <s v="1st Bank HOA Checking"/>
    <s v="Undeposited Funds"/>
    <n v="-500"/>
    <x v="1"/>
    <n v="4"/>
    <x v="20"/>
    <m/>
  </r>
  <r>
    <s v="Payment"/>
    <d v="2014-09-19T00:00:00"/>
    <d v="2014-09-19T00:00:00"/>
    <n v="2014"/>
    <s v="Harris, Rich and Lisa"/>
    <s v="1st Bank HOA Checking"/>
    <s v="Undeposited Funds"/>
    <n v="-125"/>
    <x v="1"/>
    <n v="1"/>
    <x v="20"/>
    <m/>
  </r>
  <r>
    <s v="Payment"/>
    <d v="2014-09-19T00:00:00"/>
    <d v="2014-09-19T00:00:00"/>
    <n v="2014"/>
    <s v="Harris, Rich and Lisa"/>
    <s v="1st Bank HOA Checking"/>
    <s v="Undeposited Funds"/>
    <n v="-125"/>
    <x v="1"/>
    <n v="1"/>
    <x v="20"/>
    <m/>
  </r>
  <r>
    <s v="Payment"/>
    <d v="2014-09-19T00:00:00"/>
    <d v="2014-09-19T00:00:00"/>
    <n v="2014"/>
    <s v="Harris, Rich and Lisa"/>
    <s v="1st Bank HOA Checking"/>
    <s v="Undeposited Funds"/>
    <n v="-125"/>
    <x v="1"/>
    <n v="1"/>
    <x v="20"/>
    <m/>
  </r>
  <r>
    <s v="Payment"/>
    <d v="2014-09-19T00:00:00"/>
    <d v="2014-09-19T00:00:00"/>
    <n v="2014"/>
    <s v="Harris, Rich and Lisa"/>
    <s v="1st Bank HOA Checking"/>
    <s v="Undeposited Funds"/>
    <n v="-125"/>
    <x v="1"/>
    <n v="1"/>
    <x v="20"/>
    <m/>
  </r>
  <r>
    <s v="Payment"/>
    <d v="2014-09-19T00:00:00"/>
    <d v="2014-09-19T00:00:00"/>
    <n v="2014"/>
    <s v="Harris, Rich and Lisa"/>
    <s v="1st Bank HOA Checking"/>
    <s v="Undeposited Funds"/>
    <n v="-125"/>
    <x v="1"/>
    <n v="1"/>
    <x v="20"/>
    <m/>
  </r>
  <r>
    <s v="Payment"/>
    <d v="2015-02-11T00:00:00"/>
    <d v="2015-02-11T00:00:00"/>
    <n v="2015"/>
    <s v="Harris, Rich and Lisa"/>
    <s v="1st Bank HOA Checking"/>
    <s v="Undeposited Funds"/>
    <n v="-125"/>
    <x v="1"/>
    <n v="1"/>
    <x v="20"/>
    <m/>
  </r>
  <r>
    <s v="Payment"/>
    <d v="2015-03-11T00:00:00"/>
    <d v="2015-03-11T00:00:00"/>
    <n v="2015"/>
    <s v="Harris, Rich and Lisa"/>
    <s v="1st Bank HOA Checking"/>
    <s v="Undeposited Funds"/>
    <n v="-125"/>
    <x v="1"/>
    <n v="1"/>
    <x v="20"/>
    <m/>
  </r>
  <r>
    <s v="Payment"/>
    <d v="2015-04-08T00:00:00"/>
    <d v="2015-04-07T00:00:00"/>
    <n v="2015"/>
    <s v="Harris, Rich and Lisa"/>
    <s v="1st Bank HOA Checking"/>
    <s v="Undeposited Funds"/>
    <n v="-500"/>
    <x v="1"/>
    <n v="4"/>
    <x v="20"/>
    <m/>
  </r>
  <r>
    <s v="Payment"/>
    <d v="2015-08-10T00:00:00"/>
    <d v="2015-08-07T00:00:00"/>
    <n v="2015"/>
    <s v="Harris, Rich and Lisa"/>
    <s v="1st Bank HOA Checking"/>
    <s v="Undeposited Funds"/>
    <n v="-325"/>
    <x v="1"/>
    <m/>
    <x v="20"/>
    <s v="Dues April $25 (had a credit of $100), May - July $300 "/>
  </r>
  <r>
    <s v="Payment"/>
    <d v="2015-09-08T00:00:00"/>
    <d v="2015-09-04T00:00:00"/>
    <n v="2015"/>
    <s v="Harris, Rich and Lisa"/>
    <s v="1st Bank HOA Checking"/>
    <s v="Undeposited Funds"/>
    <n v="-100"/>
    <x v="1"/>
    <m/>
    <x v="20"/>
    <s v="Dues August 2015 "/>
  </r>
  <r>
    <s v="Payment"/>
    <d v="2015-10-21T00:00:00"/>
    <d v="2015-10-21T00:00:00"/>
    <n v="2015"/>
    <s v="Harris, Rich and Lisa"/>
    <s v="1st Bank HOA Checking"/>
    <s v="Undeposited Funds"/>
    <n v="-100"/>
    <x v="1"/>
    <m/>
    <x v="20"/>
    <s v="Dues Sept 2015"/>
  </r>
  <r>
    <s v="Payment"/>
    <d v="2015-11-25T00:00:00"/>
    <d v="2015-11-23T00:00:00"/>
    <n v="2015"/>
    <s v="Harris, Rich and Lisa"/>
    <s v="1st Bank HOA Checking"/>
    <s v="Undeposited Funds"/>
    <n v="-100"/>
    <x v="1"/>
    <m/>
    <x v="20"/>
    <s v="Dues Oct 2015"/>
  </r>
  <r>
    <s v="Payment"/>
    <d v="2015-12-21T00:00:00"/>
    <d v="2015-12-14T00:00:00"/>
    <n v="2015"/>
    <s v="Harris, Rich and Lisa"/>
    <s v="1st Bank HOA Checking"/>
    <s v="Undeposited Funds"/>
    <n v="-100"/>
    <x v="1"/>
    <m/>
    <x v="20"/>
    <s v="Dues Nov 2015"/>
  </r>
  <r>
    <s v="Payment"/>
    <d v="2016-02-04T00:00:00"/>
    <d v="2016-01-29T00:00:00"/>
    <n v="2016"/>
    <s v="Harris, Rich and Lisa"/>
    <s v="1st Bank HOA Checking"/>
    <s v="Undeposited Funds"/>
    <n v="-100"/>
    <x v="1"/>
    <n v="1"/>
    <x v="20"/>
    <m/>
  </r>
  <r>
    <s v="Payment"/>
    <d v="2016-02-22T00:00:00"/>
    <d v="2016-02-21T00:00:00"/>
    <n v="2016"/>
    <s v="Harris, Rich and Lisa"/>
    <s v="1st Bank HOA Checking"/>
    <s v="Undeposited Funds"/>
    <n v="-100"/>
    <x v="1"/>
    <n v="1"/>
    <x v="20"/>
    <m/>
  </r>
  <r>
    <s v="Payment"/>
    <d v="2016-03-21T00:00:00"/>
    <d v="2016-03-21T00:00:00"/>
    <n v="2016"/>
    <s v="Harris, Rich and Lisa"/>
    <s v="1st Bank HOA Checking"/>
    <s v="Undeposited Funds"/>
    <n v="-100"/>
    <x v="1"/>
    <n v="1"/>
    <x v="20"/>
    <m/>
  </r>
  <r>
    <s v="Payment"/>
    <d v="2016-04-06T00:00:00"/>
    <d v="2016-04-06T00:00:00"/>
    <n v="2016"/>
    <s v="Harris, Rich and Lisa"/>
    <s v="1st Bank HOA Checking"/>
    <s v="Undeposited Funds"/>
    <n v="-100"/>
    <x v="1"/>
    <n v="1"/>
    <x v="20"/>
    <m/>
  </r>
  <r>
    <s v="Payment"/>
    <d v="2016-06-20T00:00:00"/>
    <d v="2016-06-16T00:00:00"/>
    <n v="2016"/>
    <s v="Harris, Rich and Lisa"/>
    <s v="1st Bank HOA Checking"/>
    <s v="Undeposited Funds"/>
    <n v="-100"/>
    <x v="1"/>
    <n v="1"/>
    <x v="20"/>
    <m/>
  </r>
  <r>
    <s v="Payment"/>
    <d v="2016-07-26T00:00:00"/>
    <d v="2016-07-26T00:00:00"/>
    <n v="2016"/>
    <s v="Harris, Rich and Lisa"/>
    <s v="1st Bank HOA Checking"/>
    <s v="Undeposited Funds"/>
    <n v="-100"/>
    <x v="1"/>
    <n v="1"/>
    <x v="20"/>
    <m/>
  </r>
  <r>
    <s v="Payment"/>
    <d v="2016-11-02T00:00:00"/>
    <d v="2016-10-25T00:00:00"/>
    <n v="2016"/>
    <s v="Harris, Rich and Lisa"/>
    <s v="1st Bank HOA Checking"/>
    <s v="Undeposited Funds"/>
    <n v="-100"/>
    <x v="1"/>
    <n v="1"/>
    <x v="20"/>
    <m/>
  </r>
  <r>
    <s v="Payment"/>
    <d v="2016-11-22T00:00:00"/>
    <d v="2016-11-22T00:00:00"/>
    <n v="2016"/>
    <s v="Harris, Rich and Lisa"/>
    <s v="1st Bank HOA Checking"/>
    <s v="Undeposited Funds"/>
    <n v="-100"/>
    <x v="1"/>
    <n v="1"/>
    <x v="20"/>
    <m/>
  </r>
  <r>
    <s v="Payment"/>
    <d v="2016-12-19T00:00:00"/>
    <d v="2016-12-08T00:00:00"/>
    <n v="2016"/>
    <s v="Harris, Rich and Lisa"/>
    <s v="1st Bank HOA Checking"/>
    <s v="Undeposited Funds"/>
    <n v="-100"/>
    <x v="1"/>
    <n v="1"/>
    <x v="20"/>
    <m/>
  </r>
  <r>
    <s v="Payment"/>
    <d v="2017-01-25T00:00:00"/>
    <d v="2017-01-25T00:00:00"/>
    <n v="2017"/>
    <s v="Harris, Rich and Lisa"/>
    <s v="1st Bank HOA Checking"/>
    <s v="Undeposited Funds"/>
    <n v="-100"/>
    <x v="1"/>
    <n v="1"/>
    <x v="20"/>
    <m/>
  </r>
  <r>
    <s v="Payment"/>
    <d v="2017-02-27T00:00:00"/>
    <d v="2017-02-27T00:00:00"/>
    <n v="2017"/>
    <s v="Harris, Rich and Lisa"/>
    <s v="1st Bank HOA Checking"/>
    <s v="Undeposited Funds"/>
    <n v="-100"/>
    <x v="1"/>
    <n v="1"/>
    <x v="20"/>
    <m/>
  </r>
  <r>
    <s v="Payment"/>
    <d v="2017-03-21T00:00:00"/>
    <d v="2017-03-18T00:00:00"/>
    <n v="2017"/>
    <s v="Harris, Rich and Lisa"/>
    <s v="1st Bank HOA Checking"/>
    <s v="Undeposited Funds"/>
    <n v="-100"/>
    <x v="1"/>
    <n v="1"/>
    <x v="20"/>
    <m/>
  </r>
  <r>
    <s v="Payment"/>
    <d v="2017-04-21T00:00:00"/>
    <d v="2017-04-10T00:00:00"/>
    <n v="2017"/>
    <s v="Harris, Rich and Lisa"/>
    <s v="1st Bank HOA Checking"/>
    <s v="Undeposited Funds"/>
    <n v="-100"/>
    <x v="1"/>
    <n v="1"/>
    <x v="20"/>
    <m/>
  </r>
  <r>
    <s v="Payment"/>
    <d v="2017-05-25T00:00:00"/>
    <d v="2017-05-10T00:00:00"/>
    <n v="2017"/>
    <s v="Harris, Rich and Lisa"/>
    <s v="1st Bank HOA Checking"/>
    <s v="Undeposited Funds"/>
    <n v="-100"/>
    <x v="1"/>
    <n v="1"/>
    <x v="20"/>
    <m/>
  </r>
  <r>
    <s v="Payment"/>
    <d v="2017-06-23T00:00:00"/>
    <d v="2017-06-21T00:00:00"/>
    <n v="2017"/>
    <s v="Harris, Rich and Lisa"/>
    <s v="1st Bank HOA Checking"/>
    <s v="Undeposited Funds"/>
    <n v="-100"/>
    <x v="1"/>
    <n v="1"/>
    <x v="20"/>
    <m/>
  </r>
  <r>
    <s v="Payment"/>
    <d v="2017-07-26T00:00:00"/>
    <d v="2017-07-22T00:00:00"/>
    <n v="2017"/>
    <s v="Harris, Rich and Lisa"/>
    <s v="1st Bank HOA Checking"/>
    <s v="Undeposited Funds"/>
    <n v="-100"/>
    <x v="1"/>
    <n v="1"/>
    <x v="20"/>
    <m/>
  </r>
  <r>
    <s v="Payment"/>
    <d v="2017-08-24T00:00:00"/>
    <d v="2017-08-24T00:00:00"/>
    <n v="2017"/>
    <s v="Harris, Rich and Lisa"/>
    <s v="1st Bank HOA Checking"/>
    <s v="Undeposited Funds"/>
    <n v="-100"/>
    <x v="1"/>
    <n v="1"/>
    <x v="20"/>
    <m/>
  </r>
  <r>
    <s v="Payment"/>
    <d v="2017-09-25T00:00:00"/>
    <d v="2017-09-21T00:00:00"/>
    <n v="2017"/>
    <s v="Harris, Rich and Lisa"/>
    <s v="1st Bank HOA Checking"/>
    <s v="Undeposited Funds"/>
    <n v="-100"/>
    <x v="1"/>
    <n v="1"/>
    <x v="20"/>
    <m/>
  </r>
  <r>
    <s v="Payment"/>
    <d v="2017-10-23T00:00:00"/>
    <d v="2017-10-23T00:00:00"/>
    <n v="2017"/>
    <s v="Harris, Rich and Lisa"/>
    <s v="1st Bank HOA Checking"/>
    <s v="Undeposited Funds"/>
    <n v="-100"/>
    <x v="1"/>
    <n v="1"/>
    <x v="20"/>
    <m/>
  </r>
  <r>
    <s v="Payment"/>
    <d v="2017-11-21T00:00:00"/>
    <d v="2017-11-21T00:00:00"/>
    <n v="2017"/>
    <s v="Harris, Rich and Lisa"/>
    <s v="1st Bank HOA Checking"/>
    <s v="Undeposited Funds"/>
    <n v="-100"/>
    <x v="1"/>
    <n v="1"/>
    <x v="20"/>
    <m/>
  </r>
  <r>
    <s v="Payment"/>
    <d v="2017-12-14T00:00:00"/>
    <d v="2017-12-14T00:00:00"/>
    <n v="2017"/>
    <s v="Harris, Rich and Lisa"/>
    <s v="1st Bank HOA Checking"/>
    <s v="Undeposited Funds"/>
    <n v="-100"/>
    <x v="1"/>
    <n v="1"/>
    <x v="20"/>
    <m/>
  </r>
  <r>
    <s v="Payment"/>
    <d v="2018-02-22T00:00:00"/>
    <d v="2018-02-22T00:00:00"/>
    <n v="2018"/>
    <s v="Harris, Rich and Lisa"/>
    <s v="1st Bank HOA Checking"/>
    <s v="Undeposited Funds"/>
    <n v="-100"/>
    <x v="1"/>
    <n v="1"/>
    <x v="20"/>
    <m/>
  </r>
  <r>
    <s v="Payment"/>
    <d v="2018-04-12T00:00:00"/>
    <d v="2018-04-12T00:00:00"/>
    <n v="2018"/>
    <s v="Harris, Rich and Lisa"/>
    <s v="1st Bank HOA Checking"/>
    <s v="Undeposited Funds"/>
    <n v="-100"/>
    <x v="1"/>
    <n v="1"/>
    <x v="20"/>
    <m/>
  </r>
  <r>
    <s v="Payment"/>
    <d v="2018-04-19T00:00:00"/>
    <d v="2018-04-17T00:00:00"/>
    <n v="2018"/>
    <s v="Harris, Rich and Lisa"/>
    <s v="1st Bank HOA Checking"/>
    <s v="Undeposited Funds"/>
    <n v="-100"/>
    <x v="1"/>
    <n v="1"/>
    <x v="20"/>
    <m/>
  </r>
  <r>
    <s v="Payment"/>
    <d v="2018-05-07T00:00:00"/>
    <d v="2018-05-07T00:00:00"/>
    <n v="2018"/>
    <s v="Harris, Rich and Lisa"/>
    <s v="1st Bank HOA Checking"/>
    <s v="Undeposited Funds"/>
    <n v="-600"/>
    <x v="1"/>
    <n v="6"/>
    <x v="20"/>
    <m/>
  </r>
  <r>
    <s v="Payment"/>
    <d v="2018-05-25T00:00:00"/>
    <d v="2018-05-25T00:00:00"/>
    <n v="2018"/>
    <s v="Harris, Rich and Lisa"/>
    <s v="1st Bank HOA Checking"/>
    <s v="Undeposited Funds"/>
    <n v="-100"/>
    <x v="1"/>
    <n v="1"/>
    <x v="20"/>
    <m/>
  </r>
  <r>
    <s v="Payment"/>
    <d v="2018-07-05T00:00:00"/>
    <d v="2018-06-22T00:00:00"/>
    <n v="2018"/>
    <s v="Harris, Rich and Lisa"/>
    <s v="1st Bank HOA Checking"/>
    <s v="Undeposited Funds"/>
    <n v="-100"/>
    <x v="1"/>
    <n v="1"/>
    <x v="20"/>
    <m/>
  </r>
  <r>
    <s v="Payment"/>
    <d v="2018-07-27T00:00:00"/>
    <d v="2018-07-27T00:00:00"/>
    <n v="2018"/>
    <s v="Harris, Rich and Lisa"/>
    <s v="1st Bank HOA Checking"/>
    <s v="Undeposited Funds"/>
    <n v="-100"/>
    <x v="1"/>
    <n v="1"/>
    <x v="20"/>
    <m/>
  </r>
  <r>
    <s v="Payment"/>
    <d v="2018-08-20T00:00:00"/>
    <d v="2018-08-20T00:00:00"/>
    <n v="2018"/>
    <s v="Harris, Rich and Lisa"/>
    <s v="1st Bank HOA Checking"/>
    <s v="Undeposited Funds"/>
    <n v="-100"/>
    <x v="1"/>
    <n v="1"/>
    <x v="20"/>
    <m/>
  </r>
  <r>
    <s v="Payment"/>
    <d v="2018-10-09T00:00:00"/>
    <d v="2018-10-05T00:00:00"/>
    <n v="2018"/>
    <s v="Harris, Rich and Lisa"/>
    <s v="1st Bank HOA Checking"/>
    <s v="Undeposited Funds"/>
    <n v="-100"/>
    <x v="1"/>
    <n v="1"/>
    <x v="20"/>
    <m/>
  </r>
  <r>
    <s v="Payment"/>
    <d v="2018-10-30T00:00:00"/>
    <d v="2018-10-30T00:00:00"/>
    <n v="2018"/>
    <s v="Harris, Rich and Lisa"/>
    <s v="1st Bank HOA Checking"/>
    <s v="Undeposited Funds"/>
    <n v="-100"/>
    <x v="1"/>
    <n v="1"/>
    <x v="20"/>
    <m/>
  </r>
  <r>
    <s v="Payment"/>
    <d v="2018-11-21T00:00:00"/>
    <d v="2018-11-21T00:00:00"/>
    <n v="2018"/>
    <s v="Harris, Rich and Lisa"/>
    <s v="1st Bank HOA Checking"/>
    <s v="Undeposited Funds"/>
    <n v="-100"/>
    <x v="1"/>
    <n v="1"/>
    <x v="20"/>
    <m/>
  </r>
  <r>
    <s v="Payment"/>
    <d v="2019-01-07T00:00:00"/>
    <d v="2019-01-04T00:00:00"/>
    <n v="2019"/>
    <s v="Harris, Rich and Lisa"/>
    <s v="1st Bank HOA Checking"/>
    <s v="Undeposited Funds"/>
    <n v="-100"/>
    <x v="1"/>
    <n v="1"/>
    <x v="20"/>
    <m/>
  </r>
  <r>
    <s v="Payment"/>
    <d v="2019-01-30T00:00:00"/>
    <d v="2019-01-20T00:00:00"/>
    <n v="2019"/>
    <s v="Harris, Rich and Lisa"/>
    <s v="1st Bank HOA Checking"/>
    <s v="Undeposited Funds"/>
    <n v="-100"/>
    <x v="1"/>
    <n v="1"/>
    <x v="20"/>
    <m/>
  </r>
  <r>
    <s v="Payment"/>
    <d v="2019-02-26T00:00:00"/>
    <d v="2019-02-26T00:00:00"/>
    <n v="2019"/>
    <s v="Harris, Rich and Lisa"/>
    <s v="1st Bank HOA Checking"/>
    <s v="Undeposited Funds"/>
    <n v="-100"/>
    <x v="1"/>
    <n v="1"/>
    <x v="20"/>
    <m/>
  </r>
  <r>
    <s v="Payment"/>
    <d v="2019-03-22T00:00:00"/>
    <d v="2019-03-22T00:00:00"/>
    <n v="2019"/>
    <s v="Harris, Rich and Lisa"/>
    <s v="1st Bank HOA Checking"/>
    <s v="Undeposited Funds"/>
    <n v="-100"/>
    <x v="1"/>
    <n v="1"/>
    <x v="20"/>
    <m/>
  </r>
  <r>
    <s v="Payment"/>
    <d v="2019-05-02T00:00:00"/>
    <d v="2019-05-02T00:00:00"/>
    <n v="2019"/>
    <s v="Harris, Rich and Lisa"/>
    <s v="1st Bank HOA Checking"/>
    <s v="Undeposited Funds"/>
    <n v="-100"/>
    <x v="1"/>
    <n v="1"/>
    <x v="20"/>
    <m/>
  </r>
  <r>
    <s v="Payment"/>
    <d v="2019-09-24T00:00:00"/>
    <d v="2019-09-22T00:00:00"/>
    <n v="2019"/>
    <s v="Harris, Rich and Lisa"/>
    <s v="1st Bank HOA Checking"/>
    <s v="Undeposited Funds"/>
    <n v="-300"/>
    <x v="1"/>
    <n v="1"/>
    <x v="20"/>
    <m/>
  </r>
  <r>
    <s v="Payment"/>
    <d v="2020-01-07T00:00:00"/>
    <d v="2020-01-07T00:00:00"/>
    <n v="2019"/>
    <s v="Harris, Rich and Lisa"/>
    <s v="1st Bank HOA Checking"/>
    <s v="Undeposited Funds"/>
    <n v="-300"/>
    <x v="1"/>
    <n v="3"/>
    <x v="20"/>
    <s v="$400 (total) = $100 left from Q2 + $300 for Q3"/>
  </r>
  <r>
    <s v="Payment"/>
    <d v="2020-01-07T00:00:00"/>
    <d v="2020-01-07T00:00:00"/>
    <n v="2019"/>
    <s v="Harris, Rich and Lisa"/>
    <s v="1st Bank HOA Checking"/>
    <s v="Undeposited Funds"/>
    <n v="-100"/>
    <x v="1"/>
    <n v="1"/>
    <x v="20"/>
    <s v="$400 (total) = $100 left from Q2 + $300 for Q3"/>
  </r>
  <r>
    <s v="Payment"/>
    <d v="2015-07-13T00:00:00"/>
    <d v="2015-07-06T00:00:00"/>
    <n v="2015"/>
    <s v="Kennedy, John &amp; Alisha"/>
    <s v="1st Bank HOA Checking"/>
    <s v="Undeposited Funds"/>
    <n v="-100"/>
    <x v="1"/>
    <s v="Jul 2015"/>
    <x v="21"/>
    <s v="purch 6/25/15"/>
  </r>
  <r>
    <s v="Payment"/>
    <d v="2015-07-20T00:00:00"/>
    <d v="2015-07-19T00:00:00"/>
    <n v="2015"/>
    <s v="Kennedy, John &amp; Alisha"/>
    <s v="1st Bank HOA Checking"/>
    <s v="Undeposited Funds"/>
    <n v="-500"/>
    <x v="1"/>
    <s v="Aug-Dec 2015"/>
    <x v="21"/>
    <m/>
  </r>
  <r>
    <m/>
    <d v="2015-11-20T00:00:00"/>
    <d v="2015-11-20T00:00:00"/>
    <n v="2015"/>
    <s v="Kennedy, John &amp; Alisha"/>
    <s v="1st Bank HOA Checking"/>
    <s v="Miscellaneous Income"/>
    <n v="-300"/>
    <x v="1"/>
    <s v="Jan-Mar 2016"/>
    <x v="21"/>
    <s v="Changed from &quot;Misc Income&quot; to &quot;Dues&quot;"/>
  </r>
  <r>
    <s v="Payment"/>
    <d v="2016-03-03T00:00:00"/>
    <d v="2016-03-03T00:00:00"/>
    <n v="2016"/>
    <s v="Kennedy, John &amp; Alisha"/>
    <s v="1st Bank HOA Checking"/>
    <s v="Undeposited Funds"/>
    <n v="-600"/>
    <x v="1"/>
    <s v="Apr-Sep 2016"/>
    <x v="21"/>
    <m/>
  </r>
  <r>
    <s v="Payment"/>
    <d v="2016-09-20T00:00:00"/>
    <d v="2016-09-20T00:00:00"/>
    <n v="2016"/>
    <s v="Kennedy, John &amp; Alisha"/>
    <s v="1st Bank HOA Checking"/>
    <s v="Undeposited Funds"/>
    <n v="-600"/>
    <x v="1"/>
    <s v="Oct 2016-Mar 2017"/>
    <x v="21"/>
    <m/>
  </r>
  <r>
    <s v="Payment"/>
    <d v="2017-03-31T00:00:00"/>
    <d v="2017-03-31T00:00:00"/>
    <n v="2017"/>
    <s v="Kennedy, John &amp; Alisha"/>
    <s v="1st Bank HOA Checking"/>
    <s v="Undeposited Funds"/>
    <n v="100"/>
    <x v="0"/>
    <s v="2017 (complete)"/>
    <x v="21"/>
    <m/>
  </r>
  <r>
    <s v="Payment"/>
    <d v="2017-03-31T00:00:00"/>
    <d v="2017-03-31T00:00:00"/>
    <n v="2017"/>
    <s v="Kennedy, John &amp; Alisha"/>
    <s v="1st Bank HOA Checking"/>
    <s v="Undeposited Funds"/>
    <n v="-1200"/>
    <x v="1"/>
    <s v="2017 (complete)"/>
    <x v="21"/>
    <m/>
  </r>
  <r>
    <s v="Payment"/>
    <d v="2018-04-17T00:00:00"/>
    <d v="2018-04-15T00:00:00"/>
    <n v="2018"/>
    <s v="Kennedy, John &amp; Alisha"/>
    <s v="1st Bank HOA Checking"/>
    <s v="Undeposited Funds"/>
    <n v="-100"/>
    <x v="1"/>
    <s v="Jan 2018"/>
    <x v="21"/>
    <m/>
  </r>
  <r>
    <s v="Payment"/>
    <d v="2018-04-17T00:00:00"/>
    <d v="2018-04-15T00:00:00"/>
    <n v="2018"/>
    <s v="Kennedy, John &amp; Alisha"/>
    <s v="1st Bank HOA Checking"/>
    <s v="Undeposited Funds"/>
    <n v="-100"/>
    <x v="1"/>
    <s v="Feb 2018"/>
    <x v="21"/>
    <m/>
  </r>
  <r>
    <s v="Payment"/>
    <d v="2018-04-17T00:00:00"/>
    <d v="2018-04-15T00:00:00"/>
    <n v="2018"/>
    <s v="Kennedy, John &amp; Alisha"/>
    <s v="1st Bank HOA Checking"/>
    <s v="Undeposited Funds"/>
    <n v="-100"/>
    <x v="1"/>
    <s v="Mar 2018"/>
    <x v="21"/>
    <m/>
  </r>
  <r>
    <s v="Payment"/>
    <d v="2018-07-16T00:00:00"/>
    <d v="2018-07-16T00:00:00"/>
    <n v="2018"/>
    <s v="Kennedy, John &amp; Alisha"/>
    <s v="1st Bank HOA Checking"/>
    <s v="Undeposited Funds"/>
    <n v="-418.75"/>
    <x v="9"/>
    <m/>
    <x v="21"/>
    <m/>
  </r>
  <r>
    <s v="Payment"/>
    <d v="2018-07-16T00:00:00"/>
    <d v="2018-07-16T00:00:00"/>
    <n v="2018"/>
    <s v="Kennedy, John &amp; Alisha"/>
    <s v="1st Bank HOA Checking"/>
    <s v="Undeposited Funds"/>
    <n v="-100"/>
    <x v="1"/>
    <s v="Apr 2018"/>
    <x v="21"/>
    <m/>
  </r>
  <r>
    <s v="Payment"/>
    <d v="2018-07-16T00:00:00"/>
    <d v="2018-07-16T00:00:00"/>
    <n v="2018"/>
    <s v="Kennedy, John &amp; Alisha"/>
    <s v="1st Bank HOA Checking"/>
    <s v="Undeposited Funds"/>
    <n v="-100"/>
    <x v="1"/>
    <s v="May 2018"/>
    <x v="21"/>
    <m/>
  </r>
  <r>
    <s v="Payment"/>
    <d v="2018-07-16T00:00:00"/>
    <d v="2018-07-16T00:00:00"/>
    <n v="2018"/>
    <s v="Kennedy, John &amp; Alisha"/>
    <s v="1st Bank HOA Checking"/>
    <s v="Undeposited Funds"/>
    <n v="-100"/>
    <x v="1"/>
    <s v="Jun 2018"/>
    <x v="21"/>
    <m/>
  </r>
  <r>
    <s v="Payment"/>
    <d v="2018-07-16T00:00:00"/>
    <d v="2018-07-16T00:00:00"/>
    <n v="2018"/>
    <s v="Kennedy, John &amp; Alisha"/>
    <s v="1st Bank HOA Checking"/>
    <s v="Undeposited Funds"/>
    <n v="-100"/>
    <x v="1"/>
    <s v="Jul 2018"/>
    <x v="21"/>
    <m/>
  </r>
  <r>
    <s v="Payment"/>
    <d v="2018-08-31T00:00:00"/>
    <d v="2018-08-29T00:00:00"/>
    <n v="2018"/>
    <s v="Kennedy, John &amp; Alisha"/>
    <s v="1st Bank HOA Checking"/>
    <s v="Undeposited Funds"/>
    <n v="-100"/>
    <x v="1"/>
    <s v="Aug 2018"/>
    <x v="21"/>
    <m/>
  </r>
  <r>
    <s v="Payment"/>
    <d v="2018-09-21T00:00:00"/>
    <d v="2018-09-19T00:00:00"/>
    <n v="2018"/>
    <s v="Kennedy, John &amp; Alisha"/>
    <s v="1st Bank HOA Checking"/>
    <s v="Undeposited Funds"/>
    <n v="-100"/>
    <x v="1"/>
    <s v="Sep 2018"/>
    <x v="21"/>
    <m/>
  </r>
  <r>
    <s v="Payment"/>
    <d v="2018-10-19T00:00:00"/>
    <d v="2018-10-17T00:00:00"/>
    <n v="2018"/>
    <s v="Kennedy, John &amp; Alisha"/>
    <s v="1st Bank HOA Checking"/>
    <s v="Undeposited Funds"/>
    <n v="-100"/>
    <x v="1"/>
    <s v="Oct 2018"/>
    <x v="21"/>
    <m/>
  </r>
  <r>
    <s v="Payment"/>
    <d v="2010-11-08T00:00:00"/>
    <d v="2010-11-08T00:00:00"/>
    <n v="2010"/>
    <s v="Stevens, Joel and Lisa"/>
    <s v="1st Bank HOA Checking"/>
    <s v="Undeposited Funds"/>
    <n v="-450"/>
    <x v="2"/>
    <s v="$450 11/16/10 transfer fm 1st Bank HOA Checking to 1st Bank Savings"/>
    <x v="22"/>
    <s v="Changed fm &quot;Dues&quot; to &quot;Working Capital Contribution&quot;; in QB as Reserve Funds"/>
  </r>
  <r>
    <s v="Payment"/>
    <d v="2010-11-08T00:00:00"/>
    <d v="2010-11-08T00:00:00"/>
    <n v="2010"/>
    <s v="Stevens, Joel and Lisa"/>
    <s v="1st Bank HOA Checking"/>
    <s v="Undeposited Funds"/>
    <n v="-125"/>
    <x v="1"/>
    <n v="1"/>
    <x v="22"/>
    <m/>
  </r>
  <r>
    <s v="Payment"/>
    <d v="2011-01-10T00:00:00"/>
    <d v="2011-01-10T00:00:00"/>
    <n v="2011"/>
    <s v="Stevens, Joel and Lisa"/>
    <s v="1st Bank HOA Checking"/>
    <s v="Undeposited Funds"/>
    <n v="-250"/>
    <x v="1"/>
    <n v="2"/>
    <x v="22"/>
    <m/>
  </r>
  <r>
    <s v="Payment"/>
    <d v="2011-02-22T00:00:00"/>
    <d v="2011-02-21T00:00:00"/>
    <n v="2011"/>
    <s v="Stevens, Joel and Lisa"/>
    <s v="1st Bank HOA Checking"/>
    <s v="Undeposited Funds"/>
    <n v="-125"/>
    <x v="1"/>
    <n v="1"/>
    <x v="22"/>
    <m/>
  </r>
  <r>
    <s v="Payment"/>
    <d v="2011-04-18T00:00:00"/>
    <d v="2011-04-14T00:00:00"/>
    <n v="2011"/>
    <s v="Stevens, Joel and Lisa"/>
    <s v="1st Bank HOA Checking"/>
    <s v="Undeposited Funds"/>
    <n v="-250"/>
    <x v="1"/>
    <n v="2"/>
    <x v="22"/>
    <m/>
  </r>
  <r>
    <s v="Payment"/>
    <d v="2011-06-10T00:00:00"/>
    <d v="2011-06-10T00:00:00"/>
    <n v="2011"/>
    <s v="Stevens, Joel and Lisa"/>
    <s v="1st Bank HOA Checking"/>
    <s v="Undeposited Funds"/>
    <n v="-250"/>
    <x v="1"/>
    <n v="2"/>
    <x v="22"/>
    <m/>
  </r>
  <r>
    <s v="Payment"/>
    <d v="2011-08-02T00:00:00"/>
    <d v="2011-07-29T00:00:00"/>
    <n v="2011"/>
    <s v="Stevens, Joel and Lisa"/>
    <s v="1st Bank HOA Checking"/>
    <s v="Undeposited Funds"/>
    <n v="-250"/>
    <x v="1"/>
    <n v="2"/>
    <x v="22"/>
    <m/>
  </r>
  <r>
    <s v="Payment"/>
    <d v="2011-10-27T00:00:00"/>
    <d v="2011-10-27T00:00:00"/>
    <n v="2011"/>
    <s v="Stevens, Joel and Lisa"/>
    <s v="1st Bank HOA Checking"/>
    <s v="Undeposited Funds"/>
    <n v="-375"/>
    <x v="1"/>
    <n v="3"/>
    <x v="22"/>
    <m/>
  </r>
  <r>
    <s v="Payment"/>
    <d v="2012-02-06T00:00:00"/>
    <d v="2012-02-05T00:00:00"/>
    <n v="2012"/>
    <s v="Stevens, Joel and Lisa"/>
    <s v="1st Bank HOA Checking"/>
    <s v="Undeposited Funds"/>
    <n v="37.5"/>
    <x v="0"/>
    <s v="2012 (complete)"/>
    <x v="22"/>
    <s v="full year discount -$37.50 plus one month from the previous year"/>
  </r>
  <r>
    <s v="Payment"/>
    <d v="2012-02-06T00:00:00"/>
    <d v="2012-02-05T00:00:00"/>
    <n v="2012"/>
    <s v="Stevens, Joel and Lisa"/>
    <s v="1st Bank HOA Checking"/>
    <s v="Undeposited Funds"/>
    <n v="-1500"/>
    <x v="1"/>
    <m/>
    <x v="22"/>
    <s v="full year discount -$37.50 plus one month from the previous year"/>
  </r>
  <r>
    <s v="Payment"/>
    <d v="2012-02-06T00:00:00"/>
    <d v="2012-02-05T00:00:00"/>
    <n v="2012"/>
    <s v="Stevens, Joel and Lisa"/>
    <s v="1st Bank HOA Checking"/>
    <s v="Undeposited Funds"/>
    <n v="-125"/>
    <x v="1"/>
    <m/>
    <x v="22"/>
    <s v="Pmt from 2011; full year discount -$37.50 plus one month from the previous year"/>
  </r>
  <r>
    <s v="Payment"/>
    <d v="2013-03-18T00:00:00"/>
    <d v="2013-03-16T00:00:00"/>
    <n v="2013"/>
    <s v="Stevens, Joel and Lisa"/>
    <s v="1st Bank HOA Checking"/>
    <s v="Undeposited Funds"/>
    <n v="-500"/>
    <x v="1"/>
    <n v="4"/>
    <x v="22"/>
    <m/>
  </r>
  <r>
    <s v="Payment"/>
    <d v="2013-05-21T00:00:00"/>
    <d v="2013-05-21T00:00:00"/>
    <n v="2013"/>
    <s v="Stevens, Joel and Lisa"/>
    <s v="1st Bank HOA Checking"/>
    <s v="Undeposited Funds"/>
    <n v="-375"/>
    <x v="1"/>
    <n v="3"/>
    <x v="22"/>
    <m/>
  </r>
  <r>
    <s v="Payment"/>
    <d v="2013-08-19T00:00:00"/>
    <d v="2013-08-19T00:00:00"/>
    <n v="2013"/>
    <s v="Stevens, Joel and Lisa"/>
    <s v="1st Bank HOA Checking"/>
    <s v="Undeposited Funds"/>
    <n v="-250"/>
    <x v="1"/>
    <n v="2"/>
    <x v="22"/>
    <m/>
  </r>
  <r>
    <s v="Payment"/>
    <d v="2014-01-02T00:00:00"/>
    <d v="2014-01-02T00:00:00"/>
    <n v="2014"/>
    <s v="Stevens, Joel and Lisa"/>
    <s v="1st Bank HOA Checking"/>
    <s v="Undeposited Funds"/>
    <n v="-125"/>
    <x v="1"/>
    <n v="1"/>
    <x v="22"/>
    <m/>
  </r>
  <r>
    <s v="Payment"/>
    <d v="2014-01-02T00:00:00"/>
    <d v="2014-01-02T00:00:00"/>
    <n v="2014"/>
    <s v="Stevens, Joel and Lisa"/>
    <s v="1st Bank HOA Checking"/>
    <s v="Undeposited Funds"/>
    <n v="-125"/>
    <x v="1"/>
    <n v="1"/>
    <x v="22"/>
    <m/>
  </r>
  <r>
    <s v="Payment"/>
    <d v="2014-01-02T00:00:00"/>
    <d v="2014-01-02T00:00:00"/>
    <n v="2014"/>
    <s v="Stevens, Joel and Lisa"/>
    <s v="1st Bank HOA Checking"/>
    <s v="Undeposited Funds"/>
    <n v="-125"/>
    <x v="1"/>
    <n v="1"/>
    <x v="22"/>
    <m/>
  </r>
  <r>
    <s v="Payment"/>
    <d v="2014-05-21T00:00:00"/>
    <d v="2014-05-06T00:00:00"/>
    <n v="2014"/>
    <s v="Stevens, Joel and Lisa"/>
    <s v="1st Bank HOA Checking"/>
    <s v="Undeposited Funds"/>
    <n v="100"/>
    <x v="0"/>
    <s v="2014 (complete)"/>
    <x v="22"/>
    <m/>
  </r>
  <r>
    <s v="Payment"/>
    <d v="2014-05-21T00:00:00"/>
    <d v="2014-05-06T00:00:00"/>
    <n v="2014"/>
    <s v="Stevens, Joel and Lisa"/>
    <s v="1st Bank HOA Checking"/>
    <s v="Undeposited Funds"/>
    <n v="-1500"/>
    <x v="1"/>
    <s v="2014 (complete)"/>
    <x v="22"/>
    <m/>
  </r>
  <r>
    <s v="Payment"/>
    <d v="2015-04-23T00:00:00"/>
    <d v="2015-04-23T00:00:00"/>
    <n v="2015"/>
    <s v="Stevens, Joel and Lisa"/>
    <s v="1st Bank HOA Checking"/>
    <s v="Undeposited Funds"/>
    <n v="100"/>
    <x v="0"/>
    <s v="2015 (complete)"/>
    <x v="22"/>
    <m/>
  </r>
  <r>
    <s v="Payment"/>
    <d v="2015-04-23T00:00:00"/>
    <d v="2015-04-23T00:00:00"/>
    <n v="2015"/>
    <s v="Stevens, Joel and Lisa"/>
    <s v="1st Bank HOA Checking"/>
    <s v="Undeposited Funds"/>
    <n v="-1500"/>
    <x v="1"/>
    <s v="2015 (complete)"/>
    <x v="22"/>
    <m/>
  </r>
  <r>
    <s v="Payment"/>
    <d v="2016-04-06T00:00:00"/>
    <d v="2016-04-06T00:00:00"/>
    <n v="2016"/>
    <s v="Stevens, Joel and Lisa"/>
    <s v="1st Bank HOA Checking"/>
    <s v="Undeposited Funds"/>
    <n v="-300"/>
    <x v="1"/>
    <n v="3"/>
    <x v="22"/>
    <m/>
  </r>
  <r>
    <s v="Payment"/>
    <d v="2016-10-12T00:00:00"/>
    <d v="2016-09-20T00:00:00"/>
    <n v="2016"/>
    <s v="Stevens, Joel and Lisa"/>
    <s v="1st Bank HOA Checking"/>
    <s v="Undeposited Funds"/>
    <n v="-600"/>
    <x v="1"/>
    <n v="6"/>
    <x v="22"/>
    <m/>
  </r>
  <r>
    <s v="Payment"/>
    <d v="2016-11-09T00:00:00"/>
    <d v="2016-11-05T00:00:00"/>
    <n v="2016"/>
    <s v="Bramante, Andrew &amp; Sharron"/>
    <s v="1st Bank HOA Checking"/>
    <s v="Undeposited Funds"/>
    <n v="-1200"/>
    <x v="1"/>
    <s v="2017 (complete)"/>
    <x v="22"/>
    <m/>
  </r>
  <r>
    <s v="Payment"/>
    <d v="2016-11-09T00:00:00"/>
    <d v="2016-11-05T00:00:00"/>
    <n v="2016"/>
    <s v="Bramante, Andrew &amp; Sharron"/>
    <s v="1st Bank HOA Checking"/>
    <s v="Undeposited Funds"/>
    <n v="-200"/>
    <x v="1"/>
    <s v="Nov-Dec 2016"/>
    <x v="22"/>
    <s v="Purch 9/19/16; First full month paid Nov 2016 (?)"/>
  </r>
  <r>
    <s v="Payment"/>
    <d v="2018-02-22T00:00:00"/>
    <d v="2018-02-22T00:00:00"/>
    <n v="2018"/>
    <s v="Bramante, Andrew &amp; Sharron"/>
    <s v="1st Bank HOA Checking"/>
    <s v="Undeposited Funds"/>
    <n v="100"/>
    <x v="0"/>
    <s v="2018 (complete)"/>
    <x v="22"/>
    <m/>
  </r>
  <r>
    <s v="Payment"/>
    <d v="2018-02-22T00:00:00"/>
    <d v="2018-02-22T00:00:00"/>
    <n v="2018"/>
    <s v="Bramante, Andrew &amp; Sharron"/>
    <s v="1st Bank HOA Checking"/>
    <s v="Undeposited Funds"/>
    <n v="-1200"/>
    <x v="1"/>
    <s v="2018 (complete)"/>
    <x v="22"/>
    <m/>
  </r>
  <r>
    <s v="Payment"/>
    <d v="2018-06-25T00:00:00"/>
    <d v="2018-06-22T00:00:00"/>
    <n v="2018"/>
    <s v="Bramante, Andrew &amp; Sharron"/>
    <s v="1st Bank HOA Checking"/>
    <s v="Undeposited Funds"/>
    <n v="-90"/>
    <x v="5"/>
    <m/>
    <x v="22"/>
    <m/>
  </r>
  <r>
    <s v="Payment"/>
    <d v="2018-12-20T00:00:00"/>
    <d v="2018-12-19T00:00:00"/>
    <n v="2018"/>
    <s v="Bramante, Andrew &amp; Sharron"/>
    <s v="1st Bank HOA Checking"/>
    <s v="Undeposited Funds"/>
    <n v="-137.5"/>
    <x v="9"/>
    <m/>
    <x v="22"/>
    <m/>
  </r>
  <r>
    <s v="Payment"/>
    <d v="2019-01-28T00:00:00"/>
    <d v="2019-01-25T00:00:00"/>
    <n v="2019"/>
    <s v="Bramante, Andrew &amp; Sharron"/>
    <s v="1st Bank HOA Checking"/>
    <s v="Undeposited Funds"/>
    <n v="-85.71"/>
    <x v="9"/>
    <m/>
    <x v="22"/>
    <m/>
  </r>
  <r>
    <m/>
    <d v="2019-04-26T00:00:00"/>
    <d v="2019-04-26T00:00:00"/>
    <n v="2019"/>
    <s v="Bramante, Andrew &amp; Sharron"/>
    <s v="1st Bank HOA Checking"/>
    <s v="Miscellaneous Income"/>
    <n v="-300"/>
    <x v="11"/>
    <s v="??"/>
    <x v="22"/>
    <s v="donation - Misc Income in QB "/>
  </r>
  <r>
    <m/>
    <d v="2019-04-26T00:00:00"/>
    <d v="2019-04-26T00:00:00"/>
    <n v="2019"/>
    <s v="Bramante, Andrew &amp; Sharron"/>
    <s v="1st Bank HOA Checking"/>
    <s v="Miscellaneous Income"/>
    <n v="-1200"/>
    <x v="1"/>
    <s v="2019 (complete)"/>
    <x v="22"/>
    <s v="donation - Misc Income in QB "/>
  </r>
  <r>
    <s v="Payment"/>
    <d v="2018-02-20T00:00:00"/>
    <d v="2018-02-15T00:00:00"/>
    <n v="2018"/>
    <s v="Lurie, Gordon &amp; Kathy Witczak"/>
    <s v="1st Bank HOA Checking"/>
    <s v="Undeposited Funds"/>
    <n v="100"/>
    <x v="0"/>
    <s v="2018 (complete)"/>
    <x v="23"/>
    <s v="full year dues -$100 (one month already paid)"/>
  </r>
  <r>
    <s v="Payment"/>
    <d v="2018-02-20T00:00:00"/>
    <d v="2018-02-15T00:00:00"/>
    <n v="2018"/>
    <s v="Lurie, Gordon &amp; Kathy Witczak"/>
    <s v="1st Bank HOA Checking"/>
    <s v="Undeposited Funds"/>
    <n v="-1100"/>
    <x v="1"/>
    <s v="2018 (complete)"/>
    <x v="23"/>
    <s v="full year dues -$100 (one month already paid)"/>
  </r>
  <r>
    <s v="Payment"/>
    <d v="2018-02-22T00:00:00"/>
    <d v="2018-02-22T00:00:00"/>
    <n v="2018"/>
    <s v="Lurie, Gordon &amp; Kathy Witczak"/>
    <s v="1st Bank HOA Checking"/>
    <s v="Undeposited Funds"/>
    <n v="-200"/>
    <x v="1"/>
    <n v="2"/>
    <x v="23"/>
    <m/>
  </r>
  <r>
    <s v="Payment"/>
    <d v="2018-12-20T00:00:00"/>
    <d v="2018-12-19T00:00:00"/>
    <n v="2018"/>
    <s v="Lurie, Gordon &amp; Kathy Witczak"/>
    <s v="1st Bank HOA Checking"/>
    <s v="Undeposited Funds"/>
    <n v="-145"/>
    <x v="10"/>
    <m/>
    <x v="23"/>
    <s v="plan review $300 less credit of $155 applied (??)"/>
  </r>
  <r>
    <s v="Payment"/>
    <d v="2019-05-09T00:00:00"/>
    <d v="2019-05-07T00:00:00"/>
    <n v="2019"/>
    <s v="Lurie, Gordon &amp; Kathy Witczak"/>
    <s v="1st Bank HOA Checking"/>
    <s v="Undeposited Funds"/>
    <n v="-300"/>
    <x v="1"/>
    <n v="3"/>
    <x v="23"/>
    <m/>
  </r>
  <r>
    <s v="Payment"/>
    <d v="2019-05-09T00:00:00"/>
    <d v="2019-05-07T00:00:00"/>
    <n v="2019"/>
    <s v="Lurie, Gordon &amp; Kathy Witczak"/>
    <s v="1st Bank HOA Checking"/>
    <s v="Undeposited Funds"/>
    <n v="-300"/>
    <x v="1"/>
    <n v="3"/>
    <x v="23"/>
    <m/>
  </r>
  <r>
    <s v="Payment"/>
    <d v="2019-06-19T00:00:00"/>
    <d v="2019-06-17T00:00:00"/>
    <n v="2019"/>
    <s v="Lurie, Gordon &amp; Kathy Witczak"/>
    <s v="1st Bank HOA Checking"/>
    <s v="Undeposited Funds"/>
    <n v="-300"/>
    <x v="1"/>
    <n v="3"/>
    <x v="23"/>
    <m/>
  </r>
  <r>
    <s v="Payment"/>
    <d v="2019-09-20T00:00:00"/>
    <d v="2019-09-18T00:00:00"/>
    <n v="2019"/>
    <s v="Lurie, Gordon &amp; Kathy Witczak"/>
    <s v="1st Bank HOA Checking"/>
    <s v="Undeposited Funds"/>
    <n v="-300"/>
    <x v="1"/>
    <n v="3"/>
    <x v="23"/>
    <m/>
  </r>
  <r>
    <m/>
    <d v="2019-02-11T00:00:00"/>
    <d v="2019-02-11T00:00:00"/>
    <n v="2019"/>
    <s v="Burnstein, Michael"/>
    <s v="1st Bank HOA Checking"/>
    <s v="Escrow Demand Income"/>
    <n v="-250"/>
    <x v="12"/>
    <m/>
    <x v="24"/>
    <s v="&quot;Escrow Demand Income&quot;; Payor Mountain Land Title Company"/>
  </r>
  <r>
    <m/>
    <d v="2019-02-11T00:00:00"/>
    <d v="2019-02-11T00:00:00"/>
    <n v="2019"/>
    <s v="Burnstein, Michael"/>
    <s v="1st Bank HOA Checking"/>
    <s v="Escrow Demand Income"/>
    <n v="-250"/>
    <x v="13"/>
    <m/>
    <x v="24"/>
    <s v="&quot;Escrow Demand Income&quot;; Payor Mountain Land Title Company"/>
  </r>
  <r>
    <s v="Payment"/>
    <d v="2019-02-12T00:00:00"/>
    <d v="2019-02-10T00:00:00"/>
    <n v="2019"/>
    <s v="Burnstein, Michael"/>
    <s v="1st Bank HOA Checking"/>
    <s v="Undeposited Funds"/>
    <n v="-300"/>
    <x v="1"/>
    <s v="Feb-Apr 2019"/>
    <x v="24"/>
    <m/>
  </r>
  <r>
    <m/>
    <d v="2007-03-30T00:00:00"/>
    <d v="2007-03-30T00:00:00"/>
    <n v="2007"/>
    <s v="Interest Income"/>
    <s v="FNBC Savings 2184"/>
    <s v="Interest Income"/>
    <n v="-0.13"/>
    <x v="14"/>
    <m/>
    <x v="25"/>
    <m/>
  </r>
  <r>
    <m/>
    <d v="2007-04-30T00:00:00"/>
    <d v="2007-04-30T00:00:00"/>
    <n v="2007"/>
    <s v="Interest Income"/>
    <s v="FNBC Savings 2184"/>
    <s v="Interest Income"/>
    <n v="-1.03"/>
    <x v="14"/>
    <m/>
    <x v="25"/>
    <m/>
  </r>
  <r>
    <m/>
    <d v="2007-05-31T00:00:00"/>
    <d v="2007-05-31T00:00:00"/>
    <n v="2007"/>
    <s v="Interest Income"/>
    <s v="FNBC Savings 2184"/>
    <s v="Interest Income"/>
    <n v="-1.07"/>
    <x v="14"/>
    <m/>
    <x v="25"/>
    <m/>
  </r>
  <r>
    <m/>
    <d v="2007-06-29T00:00:00"/>
    <d v="2007-06-29T00:00:00"/>
    <n v="2007"/>
    <s v="Interest Income"/>
    <s v="FNBC Savings 2184"/>
    <s v="Interest Income"/>
    <n v="-1.03"/>
    <x v="14"/>
    <m/>
    <x v="25"/>
    <m/>
  </r>
  <r>
    <m/>
    <d v="2007-07-31T00:00:00"/>
    <d v="2007-07-31T00:00:00"/>
    <n v="2007"/>
    <s v="Interest Income"/>
    <s v="FNBC Savings 2184"/>
    <s v="Interest Income"/>
    <n v="-1.06"/>
    <x v="14"/>
    <m/>
    <x v="25"/>
    <m/>
  </r>
  <r>
    <m/>
    <d v="2007-08-29T00:00:00"/>
    <d v="2007-08-29T00:00:00"/>
    <n v="2007"/>
    <s v="Interest Income"/>
    <s v="FNBC Savings 2184"/>
    <s v="Interest Income"/>
    <n v="-1.07"/>
    <x v="14"/>
    <m/>
    <x v="25"/>
    <m/>
  </r>
  <r>
    <m/>
    <d v="2007-09-28T00:00:00"/>
    <d v="2007-09-28T00:00:00"/>
    <n v="2007"/>
    <s v="Interest Income"/>
    <s v="FNBC Savings 2184"/>
    <s v="Interest Income"/>
    <n v="-1.03"/>
    <x v="14"/>
    <m/>
    <x v="25"/>
    <m/>
  </r>
  <r>
    <m/>
    <d v="2007-10-31T00:00:00"/>
    <d v="2007-10-31T00:00:00"/>
    <n v="2007"/>
    <s v="Interest Income"/>
    <s v="FNBC Savings 2184"/>
    <s v="Interest Income"/>
    <n v="-1.07"/>
    <x v="14"/>
    <m/>
    <x v="25"/>
    <m/>
  </r>
  <r>
    <m/>
    <d v="2007-11-30T00:00:00"/>
    <d v="2007-11-30T00:00:00"/>
    <n v="2007"/>
    <s v="Interest Income"/>
    <s v="FNBC Savings 2184"/>
    <s v="Interest Income"/>
    <n v="-1.03"/>
    <x v="14"/>
    <m/>
    <x v="25"/>
    <m/>
  </r>
  <r>
    <m/>
    <d v="2007-12-31T00:00:00"/>
    <d v="2007-12-31T00:00:00"/>
    <n v="2007"/>
    <s v="Interest Income"/>
    <s v="FNBC Savings 2184"/>
    <s v="Interest Income"/>
    <n v="-1.1100000000000001"/>
    <x v="14"/>
    <m/>
    <x v="25"/>
    <m/>
  </r>
  <r>
    <m/>
    <d v="2008-01-31T00:00:00"/>
    <d v="2008-01-31T00:00:00"/>
    <n v="2008"/>
    <s v="Interest Income"/>
    <s v="FNBC Savings 2184"/>
    <s v="Interest Income"/>
    <n v="-1.22"/>
    <x v="14"/>
    <m/>
    <x v="25"/>
    <m/>
  </r>
  <r>
    <m/>
    <d v="2008-02-29T00:00:00"/>
    <d v="2008-02-29T00:00:00"/>
    <n v="2008"/>
    <s v="Interest Income"/>
    <s v="FNBC Savings 2184"/>
    <s v="Interest Income"/>
    <n v="-0.71"/>
    <x v="14"/>
    <m/>
    <x v="25"/>
    <m/>
  </r>
  <r>
    <m/>
    <d v="2008-03-31T00:00:00"/>
    <d v="2008-03-31T00:00:00"/>
    <n v="2008"/>
    <s v="Interest Income"/>
    <s v="FNBC Savings 2184"/>
    <s v="Interest Income"/>
    <n v="-0.75"/>
    <x v="14"/>
    <m/>
    <x v="25"/>
    <m/>
  </r>
  <r>
    <m/>
    <d v="2008-04-30T00:00:00"/>
    <d v="2008-04-30T00:00:00"/>
    <n v="2008"/>
    <s v="Interest Income"/>
    <s v="FNBC Savings 2184"/>
    <s v="Interest Income"/>
    <n v="-0.73"/>
    <x v="14"/>
    <m/>
    <x v="25"/>
    <m/>
  </r>
  <r>
    <m/>
    <d v="2008-05-30T00:00:00"/>
    <d v="2008-05-30T00:00:00"/>
    <n v="2008"/>
    <s v="Interest Income"/>
    <s v="FNBC Savings 2184"/>
    <s v="Interest Income"/>
    <n v="-0.75"/>
    <x v="14"/>
    <m/>
    <x v="25"/>
    <m/>
  </r>
  <r>
    <m/>
    <d v="2008-06-30T00:00:00"/>
    <d v="2008-06-30T00:00:00"/>
    <n v="2008"/>
    <s v="Interest Income"/>
    <s v="FNBC Savings 2184"/>
    <s v="Interest Income"/>
    <n v="-0.73"/>
    <x v="14"/>
    <m/>
    <x v="25"/>
    <m/>
  </r>
  <r>
    <m/>
    <d v="2008-07-31T00:00:00"/>
    <d v="2008-07-31T00:00:00"/>
    <n v="2008"/>
    <s v="Interest Income"/>
    <s v="FNBC Savings 2184"/>
    <s v="Interest Income"/>
    <n v="-0.75"/>
    <x v="14"/>
    <m/>
    <x v="25"/>
    <m/>
  </r>
  <r>
    <m/>
    <d v="2008-08-29T00:00:00"/>
    <d v="2008-08-29T00:00:00"/>
    <n v="2008"/>
    <s v="Interest Income"/>
    <s v="FNBC Savings 2184"/>
    <s v="Interest Income"/>
    <n v="-0.75"/>
    <x v="14"/>
    <m/>
    <x v="25"/>
    <m/>
  </r>
  <r>
    <m/>
    <d v="2008-09-30T00:00:00"/>
    <d v="2008-09-30T00:00:00"/>
    <n v="2008"/>
    <s v="Interest Income"/>
    <s v="FNBC Savings 2184"/>
    <s v="Interest Income"/>
    <n v="-0.73"/>
    <x v="14"/>
    <m/>
    <x v="25"/>
    <m/>
  </r>
  <r>
    <m/>
    <d v="2008-10-31T00:00:00"/>
    <d v="2008-10-31T00:00:00"/>
    <n v="2008"/>
    <s v="Interest Income"/>
    <s v="FNBC Savings 2184"/>
    <s v="Interest Income"/>
    <n v="-0.75"/>
    <x v="14"/>
    <m/>
    <x v="25"/>
    <m/>
  </r>
  <r>
    <m/>
    <d v="2008-11-28T00:00:00"/>
    <d v="2008-11-28T00:00:00"/>
    <n v="2008"/>
    <s v="Interest Income"/>
    <s v="FNBC Savings 2184"/>
    <s v="Interest Income"/>
    <n v="-0.73"/>
    <x v="14"/>
    <m/>
    <x v="25"/>
    <m/>
  </r>
  <r>
    <m/>
    <d v="2008-12-31T00:00:00"/>
    <d v="2008-12-31T00:00:00"/>
    <n v="2008"/>
    <s v="Interest Income"/>
    <s v="FNBC Savings 2184"/>
    <s v="Interest Income"/>
    <n v="-0.7"/>
    <x v="14"/>
    <m/>
    <x v="25"/>
    <m/>
  </r>
  <r>
    <m/>
    <d v="2009-01-30T00:00:00"/>
    <d v="2009-01-30T00:00:00"/>
    <n v="2009"/>
    <s v="Interest Income"/>
    <s v="FNBC Savings 2184"/>
    <s v="Interest Income"/>
    <n v="-0.51"/>
    <x v="14"/>
    <m/>
    <x v="25"/>
    <m/>
  </r>
  <r>
    <m/>
    <d v="2009-02-27T00:00:00"/>
    <d v="2009-02-27T00:00:00"/>
    <n v="2009"/>
    <s v="Interest Income"/>
    <s v="FNBC Savings 2184"/>
    <s v="Interest Income"/>
    <n v="-0.45"/>
    <x v="14"/>
    <m/>
    <x v="25"/>
    <m/>
  </r>
  <r>
    <m/>
    <d v="2009-03-31T00:00:00"/>
    <d v="2009-03-31T00:00:00"/>
    <n v="2009"/>
    <s v="Interest Income"/>
    <s v="FNBC Savings 2184"/>
    <s v="Interest Income"/>
    <n v="-0.5"/>
    <x v="14"/>
    <m/>
    <x v="25"/>
    <m/>
  </r>
  <r>
    <m/>
    <d v="2009-04-30T00:00:00"/>
    <d v="2009-04-30T00:00:00"/>
    <n v="2009"/>
    <s v="Interest Income"/>
    <s v="FNBC Savings 2184"/>
    <s v="Interest Income"/>
    <n v="-0.49"/>
    <x v="14"/>
    <m/>
    <x v="25"/>
    <m/>
  </r>
  <r>
    <m/>
    <d v="2009-05-29T00:00:00"/>
    <d v="2009-05-29T00:00:00"/>
    <n v="2009"/>
    <s v="Interest Income"/>
    <s v="FNBC Savings 2184"/>
    <s v="Interest Income"/>
    <n v="-0.5"/>
    <x v="14"/>
    <m/>
    <x v="25"/>
    <m/>
  </r>
  <r>
    <m/>
    <d v="2009-06-30T00:00:00"/>
    <d v="2009-06-30T00:00:00"/>
    <n v="2009"/>
    <s v="Interest Income"/>
    <s v="FNBC Savings 2184"/>
    <s v="Interest Income"/>
    <n v="-0.49"/>
    <x v="14"/>
    <m/>
    <x v="25"/>
    <m/>
  </r>
  <r>
    <m/>
    <d v="2009-07-31T00:00:00"/>
    <d v="2009-07-31T00:00:00"/>
    <n v="2009"/>
    <s v="Interest Income"/>
    <s v="FNBC Savings 2184"/>
    <s v="Interest Income"/>
    <n v="-0.5"/>
    <x v="14"/>
    <m/>
    <x v="25"/>
    <m/>
  </r>
  <r>
    <m/>
    <d v="2009-08-17T00:00:00"/>
    <d v="2009-08-17T00:00:00"/>
    <n v="2009"/>
    <s v="Rocky Mountain Forest Management"/>
    <s v="FNBC Checking 9018"/>
    <s v="Road Maintenance"/>
    <n v="-2250"/>
    <x v="15"/>
    <m/>
    <x v="25"/>
    <m/>
  </r>
  <r>
    <m/>
    <d v="2009-08-31T00:00:00"/>
    <d v="2009-08-31T00:00:00"/>
    <n v="2009"/>
    <s v="Interest Income"/>
    <s v="FNBC Savings 2184"/>
    <s v="Interest Income"/>
    <n v="-0.44"/>
    <x v="14"/>
    <m/>
    <x v="25"/>
    <m/>
  </r>
  <r>
    <m/>
    <d v="2009-09-30T00:00:00"/>
    <d v="2009-09-30T00:00:00"/>
    <n v="2009"/>
    <s v="Interest Income"/>
    <s v="1st Bank HOA Reserve Account"/>
    <s v="Interest Income"/>
    <n v="-1.1299999999999999"/>
    <x v="14"/>
    <m/>
    <x v="25"/>
    <m/>
  </r>
  <r>
    <m/>
    <d v="2009-10-30T00:00:00"/>
    <d v="2009-10-30T00:00:00"/>
    <n v="2009"/>
    <s v="Interest Income"/>
    <s v="1st Bank HOA Reserve Account"/>
    <s v="Interest Income"/>
    <n v="-1.29"/>
    <x v="14"/>
    <m/>
    <x v="25"/>
    <m/>
  </r>
  <r>
    <m/>
    <d v="2009-11-30T00:00:00"/>
    <d v="2009-11-30T00:00:00"/>
    <n v="2009"/>
    <s v="Bank Service Charges"/>
    <s v="1st Bank HOA Checking"/>
    <s v="Bank Service Charges"/>
    <n v="-10"/>
    <x v="16"/>
    <m/>
    <x v="25"/>
    <m/>
  </r>
  <r>
    <m/>
    <d v="2009-11-30T00:00:00"/>
    <d v="2009-11-30T00:00:00"/>
    <n v="2009"/>
    <s v="Interest Income"/>
    <s v="1st Bank HOA Reserve Account"/>
    <s v="Interest Income"/>
    <n v="-1.29"/>
    <x v="14"/>
    <m/>
    <x v="25"/>
    <m/>
  </r>
  <r>
    <m/>
    <d v="2009-12-31T00:00:00"/>
    <d v="2009-12-31T00:00:00"/>
    <n v="2009"/>
    <s v="Interest Income"/>
    <s v="1st Bank HOA Reserve Account"/>
    <s v="Interest Income"/>
    <n v="-1.38"/>
    <x v="14"/>
    <m/>
    <x v="25"/>
    <m/>
  </r>
  <r>
    <m/>
    <d v="2010-02-02T00:00:00"/>
    <d v="2010-02-02T00:00:00"/>
    <n v="2010"/>
    <s v="Interest Income"/>
    <s v="1st Bank HOA Reserve Account"/>
    <s v="Interest Income"/>
    <n v="-1.31"/>
    <x v="14"/>
    <m/>
    <x v="25"/>
    <m/>
  </r>
  <r>
    <m/>
    <d v="2010-02-26T00:00:00"/>
    <d v="2010-02-26T00:00:00"/>
    <n v="2010"/>
    <s v="Interest Income"/>
    <s v="1st Bank HOA Reserve Account"/>
    <s v="Interest Income"/>
    <n v="-1.39"/>
    <x v="14"/>
    <m/>
    <x v="25"/>
    <m/>
  </r>
  <r>
    <m/>
    <d v="2010-03-31T00:00:00"/>
    <d v="2010-03-31T00:00:00"/>
    <n v="2010"/>
    <s v="Interest Income"/>
    <s v="1st Bank HOA Reserve Account"/>
    <s v="Interest Income"/>
    <n v="-1.54"/>
    <x v="14"/>
    <m/>
    <x v="25"/>
    <m/>
  </r>
  <r>
    <m/>
    <d v="2010-05-04T00:00:00"/>
    <d v="2010-05-04T00:00:00"/>
    <n v="2010"/>
    <s v="Interest Income"/>
    <s v="1st Bank HOA Reserve Account"/>
    <s v="Interest Income"/>
    <n v="-1.59"/>
    <x v="14"/>
    <m/>
    <x v="25"/>
    <m/>
  </r>
  <r>
    <m/>
    <d v="2010-06-04T00:00:00"/>
    <d v="2010-06-04T00:00:00"/>
    <n v="2010"/>
    <s v="Interest Income"/>
    <s v="1st Bank HOA Reserve Account"/>
    <s v="Interest Income"/>
    <n v="-1.44"/>
    <x v="14"/>
    <m/>
    <x v="25"/>
    <m/>
  </r>
  <r>
    <m/>
    <d v="2010-06-30T00:00:00"/>
    <d v="2010-06-30T00:00:00"/>
    <n v="2010"/>
    <s v="Interest Income"/>
    <s v="1st Bank HOA Reserve Account"/>
    <s v="Interest Income"/>
    <n v="-1.49"/>
    <x v="14"/>
    <m/>
    <x v="25"/>
    <m/>
  </r>
  <r>
    <m/>
    <d v="2010-07-30T00:00:00"/>
    <d v="2010-07-30T00:00:00"/>
    <n v="2010"/>
    <s v="Interest Income"/>
    <s v="1st Bank HOA Reserve Account"/>
    <s v="Interest Income"/>
    <n v="-1.59"/>
    <x v="14"/>
    <m/>
    <x v="25"/>
    <m/>
  </r>
  <r>
    <m/>
    <d v="2010-08-31T00:00:00"/>
    <d v="2010-08-31T00:00:00"/>
    <n v="2010"/>
    <s v="Interest Income"/>
    <s v="1st Bank HOA Reserve Account"/>
    <s v="Interest Income"/>
    <n v="-1.49"/>
    <x v="14"/>
    <m/>
    <x v="25"/>
    <m/>
  </r>
  <r>
    <m/>
    <d v="2010-09-30T00:00:00"/>
    <d v="2010-09-30T00:00:00"/>
    <n v="2010"/>
    <s v="Interest Income"/>
    <s v="1st Bank HOA Reserve Account"/>
    <s v="Interest Income"/>
    <n v="-0.92"/>
    <x v="14"/>
    <m/>
    <x v="25"/>
    <m/>
  </r>
  <r>
    <m/>
    <d v="2010-10-29T00:00:00"/>
    <d v="2010-10-29T00:00:00"/>
    <n v="2010"/>
    <s v="Interest Income"/>
    <s v="1st Bank HOA Reserve Account"/>
    <s v="Interest Income"/>
    <n v="-0.77"/>
    <x v="14"/>
    <m/>
    <x v="25"/>
    <m/>
  </r>
  <r>
    <m/>
    <d v="2010-11-30T00:00:00"/>
    <d v="2010-11-30T00:00:00"/>
    <n v="2010"/>
    <s v="Interest Income"/>
    <s v="1st Bank HOA Reserve Account"/>
    <s v="Interest Income"/>
    <n v="-0.76"/>
    <x v="14"/>
    <m/>
    <x v="25"/>
    <m/>
  </r>
  <r>
    <m/>
    <d v="2010-12-31T00:00:00"/>
    <d v="2010-12-31T00:00:00"/>
    <n v="2010"/>
    <s v="Interest Income"/>
    <s v="1st Bank HOA Reserve Account"/>
    <s v="Interest Income"/>
    <n v="-0.86"/>
    <x v="14"/>
    <m/>
    <x v="25"/>
    <m/>
  </r>
  <r>
    <s v="Deposit"/>
    <d v="2011-01-26T00:00:00"/>
    <d v="2011-01-26T00:00:00"/>
    <n v="2011"/>
    <s v="DGO Access, LLC"/>
    <s v="1st Bank HOA Checking"/>
    <s v="Entry Way / Gate"/>
    <n v="-3170.05"/>
    <x v="17"/>
    <m/>
    <x v="25"/>
    <m/>
  </r>
  <r>
    <m/>
    <d v="2011-01-31T00:00:00"/>
    <d v="2011-01-31T00:00:00"/>
    <n v="2011"/>
    <s v="Interest Income"/>
    <s v="1st Bank HOA Reserve Account"/>
    <s v="Interest Income"/>
    <n v="-0.76"/>
    <x v="14"/>
    <m/>
    <x v="25"/>
    <m/>
  </r>
  <r>
    <m/>
    <d v="2011-02-28T00:00:00"/>
    <d v="2011-02-28T00:00:00"/>
    <n v="2011"/>
    <s v="Interest Income"/>
    <s v="1st Bank HOA Reserve Account"/>
    <s v="Interest Income"/>
    <n v="-0.73"/>
    <x v="14"/>
    <m/>
    <x v="25"/>
    <m/>
  </r>
  <r>
    <m/>
    <d v="2011-03-31T00:00:00"/>
    <d v="2011-03-31T00:00:00"/>
    <n v="2011"/>
    <s v="Interest Income"/>
    <s v="1st Bank HOA Reserve Account"/>
    <s v="Interest Income"/>
    <n v="-0.81"/>
    <x v="14"/>
    <m/>
    <x v="25"/>
    <m/>
  </r>
  <r>
    <s v="Deposit"/>
    <d v="2011-04-01T00:00:00"/>
    <d v="2011-04-01T00:00:00"/>
    <n v="2011"/>
    <s v="DGO Access, LLC"/>
    <s v="1st Bank HOA Checking"/>
    <s v="Entry Way / Gate"/>
    <n v="-217.55"/>
    <x v="17"/>
    <m/>
    <x v="25"/>
    <m/>
  </r>
  <r>
    <m/>
    <d v="2011-04-29T00:00:00"/>
    <d v="2011-04-29T00:00:00"/>
    <n v="2011"/>
    <s v="Interest Income"/>
    <s v="1st Bank HOA Reserve Account"/>
    <s v="Interest Income"/>
    <n v="-0.81"/>
    <x v="14"/>
    <m/>
    <x v="25"/>
    <m/>
  </r>
  <r>
    <m/>
    <d v="2011-05-31T00:00:00"/>
    <d v="2011-05-31T00:00:00"/>
    <n v="2011"/>
    <s v="Interest Income"/>
    <s v="1st Bank HOA Reserve Account"/>
    <s v="Interest Income"/>
    <n v="-0.78"/>
    <x v="14"/>
    <m/>
    <x v="25"/>
    <m/>
  </r>
  <r>
    <m/>
    <d v="2011-06-30T00:00:00"/>
    <d v="2011-06-30T00:00:00"/>
    <n v="2011"/>
    <s v="Interest Income"/>
    <s v="1st Bank HOA Reserve Account"/>
    <s v="Interest Income"/>
    <n v="-0.78"/>
    <x v="14"/>
    <m/>
    <x v="25"/>
    <m/>
  </r>
  <r>
    <m/>
    <d v="2011-07-29T00:00:00"/>
    <d v="2011-07-29T00:00:00"/>
    <n v="2011"/>
    <s v="Interest Income"/>
    <s v="1st Bank HOA Reserve Account"/>
    <s v="Interest Income"/>
    <n v="-0.81"/>
    <x v="14"/>
    <m/>
    <x v="25"/>
    <m/>
  </r>
  <r>
    <m/>
    <d v="2011-08-31T00:00:00"/>
    <d v="2011-08-31T00:00:00"/>
    <n v="2011"/>
    <s v="Interest Income"/>
    <s v="1st Bank HOA Reserve Account"/>
    <s v="Interest Income"/>
    <n v="-0.7"/>
    <x v="14"/>
    <m/>
    <x v="25"/>
    <m/>
  </r>
  <r>
    <m/>
    <d v="2011-09-30T00:00:00"/>
    <d v="2011-09-30T00:00:00"/>
    <n v="2011"/>
    <s v="Interest Income"/>
    <s v="1st Bank HOA Reserve Account"/>
    <s v="Interest Income"/>
    <n v="-0.42"/>
    <x v="14"/>
    <m/>
    <x v="25"/>
    <m/>
  </r>
  <r>
    <m/>
    <d v="2011-10-31T00:00:00"/>
    <d v="2011-10-31T00:00:00"/>
    <n v="2011"/>
    <s v="Interest Income"/>
    <s v="1st Bank HOA Reserve Account"/>
    <s v="Interest Income"/>
    <n v="-0.38"/>
    <x v="14"/>
    <m/>
    <x v="25"/>
    <m/>
  </r>
  <r>
    <m/>
    <d v="2011-11-30T00:00:00"/>
    <d v="2011-11-30T00:00:00"/>
    <n v="2011"/>
    <s v="Interest Income"/>
    <s v="1st Bank HOA Reserve Account"/>
    <s v="Interest Income"/>
    <n v="-0.39"/>
    <x v="14"/>
    <m/>
    <x v="25"/>
    <m/>
  </r>
  <r>
    <m/>
    <d v="2011-12-30T00:00:00"/>
    <d v="2011-12-30T00:00:00"/>
    <n v="2011"/>
    <s v="Interest Income"/>
    <s v="1st Bank HOA Reserve Account"/>
    <s v="Interest Income"/>
    <n v="-0.43"/>
    <x v="14"/>
    <m/>
    <x v="25"/>
    <m/>
  </r>
  <r>
    <s v="Payment"/>
    <d v="2012-01-30T00:00:00"/>
    <d v="2012-01-30T00:00:00"/>
    <n v="2012"/>
    <s v="Schorer, Scott C"/>
    <s v="1st Bank HOA Checking"/>
    <s v="Undeposited Funds"/>
    <n v="-290"/>
    <x v="18"/>
    <m/>
    <x v="25"/>
    <s v="reimbursement as Scott accidentally used business card for personal use"/>
  </r>
  <r>
    <m/>
    <d v="2012-01-31T00:00:00"/>
    <d v="2012-01-31T00:00:00"/>
    <n v="2012"/>
    <s v="Interest Income"/>
    <s v="1st Bank HOA Reserve Account"/>
    <s v="Interest Income"/>
    <n v="-0.38"/>
    <x v="14"/>
    <m/>
    <x v="25"/>
    <m/>
  </r>
  <r>
    <m/>
    <d v="2012-02-29T00:00:00"/>
    <d v="2012-02-29T00:00:00"/>
    <n v="2012"/>
    <s v="Interest Income"/>
    <s v="1st Bank HOA Reserve Account"/>
    <s v="Interest Income"/>
    <n v="-0.38"/>
    <x v="14"/>
    <m/>
    <x v="25"/>
    <m/>
  </r>
  <r>
    <m/>
    <d v="2012-03-30T00:00:00"/>
    <d v="2012-03-30T00:00:00"/>
    <n v="2012"/>
    <s v="Interest Income"/>
    <s v="1st Bank HOA Reserve Account"/>
    <s v="Interest Income"/>
    <n v="-0.42"/>
    <x v="14"/>
    <m/>
    <x v="25"/>
    <m/>
  </r>
  <r>
    <m/>
    <d v="2012-04-30T00:00:00"/>
    <d v="2012-04-30T00:00:00"/>
    <n v="2012"/>
    <s v="Interest Income"/>
    <s v="1st Bank HOA Reserve Account"/>
    <s v="Interest Income"/>
    <n v="-0.38"/>
    <x v="14"/>
    <m/>
    <x v="25"/>
    <m/>
  </r>
  <r>
    <m/>
    <d v="2012-05-31T00:00:00"/>
    <d v="2012-05-31T00:00:00"/>
    <n v="2012"/>
    <s v="Interest Income"/>
    <s v="1st Bank HOA Reserve Account"/>
    <s v="Interest Income"/>
    <n v="-0.4"/>
    <x v="14"/>
    <m/>
    <x v="25"/>
    <m/>
  </r>
  <r>
    <m/>
    <d v="2012-06-29T00:00:00"/>
    <d v="2012-06-29T00:00:00"/>
    <n v="2012"/>
    <s v="Interest Income"/>
    <s v="1st Bank HOA Reserve Account"/>
    <s v="Interest Income"/>
    <n v="-0.4"/>
    <x v="14"/>
    <m/>
    <x v="25"/>
    <m/>
  </r>
  <r>
    <m/>
    <d v="2012-07-31T00:00:00"/>
    <d v="2012-07-31T00:00:00"/>
    <n v="2012"/>
    <s v="Interest Income"/>
    <s v="1st Bank HOA Reserve Account"/>
    <s v="Interest Income"/>
    <n v="-0.39"/>
    <x v="14"/>
    <m/>
    <x v="25"/>
    <m/>
  </r>
  <r>
    <m/>
    <d v="2012-08-31T00:00:00"/>
    <d v="2012-08-31T00:00:00"/>
    <n v="2012"/>
    <s v="Interest Income"/>
    <s v="1st Bank HOA Reserve Account"/>
    <s v="Interest Income"/>
    <n v="-0.44"/>
    <x v="14"/>
    <m/>
    <x v="25"/>
    <m/>
  </r>
  <r>
    <m/>
    <d v="2012-09-28T00:00:00"/>
    <d v="2012-09-28T00:00:00"/>
    <n v="2012"/>
    <s v="Interest Income"/>
    <s v="1st Bank HOA Reserve Account"/>
    <s v="Interest Income"/>
    <n v="-0.35"/>
    <x v="14"/>
    <m/>
    <x v="25"/>
    <m/>
  </r>
  <r>
    <m/>
    <d v="2012-10-31T00:00:00"/>
    <d v="2012-10-31T00:00:00"/>
    <n v="2012"/>
    <s v="Interest Income"/>
    <s v="1st Bank HOA Reserve Account"/>
    <s v="Interest Income"/>
    <n v="-0.4"/>
    <x v="14"/>
    <m/>
    <x v="25"/>
    <m/>
  </r>
  <r>
    <m/>
    <d v="2012-11-30T00:00:00"/>
    <d v="2012-11-30T00:00:00"/>
    <n v="2012"/>
    <s v="Interest Income"/>
    <s v="1st Bank HOA Reserve Account"/>
    <s v="Interest Income"/>
    <n v="-0.42"/>
    <x v="14"/>
    <m/>
    <x v="25"/>
    <m/>
  </r>
  <r>
    <m/>
    <d v="2012-12-31T00:00:00"/>
    <d v="2012-12-31T00:00:00"/>
    <n v="2012"/>
    <s v="Interest Income"/>
    <s v="1st Bank HOA Reserve Account"/>
    <s v="Interest Income"/>
    <n v="-0.39"/>
    <x v="14"/>
    <m/>
    <x v="25"/>
    <m/>
  </r>
  <r>
    <m/>
    <d v="2013-01-31T00:00:00"/>
    <d v="2013-01-31T00:00:00"/>
    <n v="2013"/>
    <s v="Interest Income"/>
    <s v="1st Bank HOA Reserve Account"/>
    <s v="Interest Income"/>
    <n v="-0.39"/>
    <x v="14"/>
    <m/>
    <x v="25"/>
    <m/>
  </r>
  <r>
    <m/>
    <d v="2013-02-28T00:00:00"/>
    <d v="2013-02-28T00:00:00"/>
    <n v="2013"/>
    <s v="Interest Income"/>
    <s v="1st Bank HOA Reserve Account"/>
    <s v="Interest Income"/>
    <n v="-0.37"/>
    <x v="14"/>
    <m/>
    <x v="25"/>
    <m/>
  </r>
  <r>
    <m/>
    <d v="2013-03-29T00:00:00"/>
    <d v="2013-03-29T00:00:00"/>
    <n v="2013"/>
    <s v="Interest Income"/>
    <s v="1st Bank HOA Reserve Account"/>
    <s v="Interest Income"/>
    <n v="-0.4"/>
    <x v="14"/>
    <m/>
    <x v="25"/>
    <m/>
  </r>
  <r>
    <m/>
    <d v="2013-04-30T00:00:00"/>
    <d v="2013-04-30T00:00:00"/>
    <n v="2013"/>
    <s v="Interest Income"/>
    <s v="1st Bank HOA Reserve Account"/>
    <s v="Interest Income"/>
    <n v="-0.39"/>
    <x v="14"/>
    <m/>
    <x v="25"/>
    <m/>
  </r>
  <r>
    <m/>
    <d v="2013-05-31T00:00:00"/>
    <d v="2013-05-31T00:00:00"/>
    <n v="2013"/>
    <s v="Interest Income"/>
    <s v="1st Bank HOA Reserve Account"/>
    <s v="Interest Income"/>
    <n v="-0.43"/>
    <x v="14"/>
    <m/>
    <x v="25"/>
    <m/>
  </r>
  <r>
    <m/>
    <d v="2013-06-28T00:00:00"/>
    <d v="2013-06-28T00:00:00"/>
    <n v="2013"/>
    <s v="Interest Income"/>
    <s v="1st Bank HOA Reserve Account"/>
    <s v="Interest Income"/>
    <n v="-0.37"/>
    <x v="14"/>
    <m/>
    <x v="25"/>
    <m/>
  </r>
  <r>
    <m/>
    <d v="2013-07-31T00:00:00"/>
    <d v="2013-07-31T00:00:00"/>
    <n v="2013"/>
    <s v="Interest Income"/>
    <s v="1st Bank HOA Reserve Account"/>
    <s v="Interest Income"/>
    <n v="-0.4"/>
    <x v="14"/>
    <m/>
    <x v="25"/>
    <m/>
  </r>
  <r>
    <m/>
    <d v="2013-08-30T00:00:00"/>
    <d v="2013-08-30T00:00:00"/>
    <n v="2013"/>
    <s v="Interest Income"/>
    <s v="1st Bank HOA Reserve Account"/>
    <s v="Interest Income"/>
    <n v="-0.43"/>
    <x v="14"/>
    <m/>
    <x v="25"/>
    <m/>
  </r>
  <r>
    <m/>
    <d v="2013-09-30T00:00:00"/>
    <d v="2013-09-30T00:00:00"/>
    <n v="2013"/>
    <s v="Interest Income"/>
    <s v="1st Bank HOA Reserve Account"/>
    <s v="Interest Income"/>
    <n v="-0.37"/>
    <x v="14"/>
    <m/>
    <x v="25"/>
    <m/>
  </r>
  <r>
    <m/>
    <d v="2013-10-31T00:00:00"/>
    <d v="2013-10-31T00:00:00"/>
    <n v="2013"/>
    <s v="Interest Income"/>
    <s v="1st Bank HOA Reserve Account"/>
    <s v="Interest Income"/>
    <n v="-0.4"/>
    <x v="14"/>
    <m/>
    <x v="25"/>
    <m/>
  </r>
  <r>
    <m/>
    <d v="2013-11-29T00:00:00"/>
    <d v="2013-11-29T00:00:00"/>
    <n v="2013"/>
    <s v="Interest Income"/>
    <s v="1st Bank HOA Reserve Account"/>
    <s v="Interest Income"/>
    <n v="-0.4"/>
    <x v="14"/>
    <m/>
    <x v="25"/>
    <m/>
  </r>
  <r>
    <m/>
    <d v="2013-12-31T00:00:00"/>
    <d v="2013-12-31T00:00:00"/>
    <n v="2013"/>
    <s v="Interest Income"/>
    <s v="1st Bank HOA Reserve Account"/>
    <s v="Interest Income"/>
    <n v="-0.4"/>
    <x v="14"/>
    <m/>
    <x v="25"/>
    <m/>
  </r>
  <r>
    <m/>
    <d v="2014-01-31T00:00:00"/>
    <d v="2014-01-31T00:00:00"/>
    <n v="2014"/>
    <s v="Interest Income"/>
    <s v="1st Bank HOA Reserve Account"/>
    <s v="Interest Income"/>
    <n v="-0.32"/>
    <x v="14"/>
    <m/>
    <x v="25"/>
    <m/>
  </r>
  <r>
    <m/>
    <d v="2014-02-28T00:00:00"/>
    <d v="2014-02-28T00:00:00"/>
    <n v="2014"/>
    <s v="Interest Income"/>
    <s v="1st Bank HOA Reserve Account"/>
    <s v="Interest Income"/>
    <n v="-0.22"/>
    <x v="14"/>
    <m/>
    <x v="25"/>
    <m/>
  </r>
  <r>
    <m/>
    <d v="2014-03-31T00:00:00"/>
    <d v="2014-03-31T00:00:00"/>
    <n v="2014"/>
    <s v="Interest Income"/>
    <s v="1st Bank HOA Reserve Account"/>
    <s v="Interest Income"/>
    <n v="-0.23"/>
    <x v="14"/>
    <m/>
    <x v="25"/>
    <m/>
  </r>
  <r>
    <m/>
    <d v="2014-04-30T00:00:00"/>
    <d v="2014-04-30T00:00:00"/>
    <n v="2014"/>
    <s v="Interest Income"/>
    <s v="1st Bank HOA Reserve Account"/>
    <s v="Interest Income"/>
    <n v="-0.23"/>
    <x v="14"/>
    <m/>
    <x v="25"/>
    <m/>
  </r>
  <r>
    <m/>
    <d v="2014-05-30T00:00:00"/>
    <d v="2014-05-30T00:00:00"/>
    <n v="2014"/>
    <s v="Interest Income"/>
    <s v="1st Bank HOA Reserve Account"/>
    <s v="Interest Income"/>
    <n v="-0.25"/>
    <x v="14"/>
    <m/>
    <x v="25"/>
    <m/>
  </r>
  <r>
    <m/>
    <d v="2014-06-30T00:00:00"/>
    <d v="2014-06-30T00:00:00"/>
    <n v="2014"/>
    <s v="Interest Income"/>
    <s v="1st Bank HOA Reserve Account"/>
    <s v="Interest Income"/>
    <n v="-0.23"/>
    <x v="14"/>
    <m/>
    <x v="25"/>
    <m/>
  </r>
  <r>
    <m/>
    <d v="2014-07-31T00:00:00"/>
    <d v="2014-07-31T00:00:00"/>
    <n v="2014"/>
    <s v="Interest Income"/>
    <s v="1st Bank HOA Reserve Account"/>
    <s v="Interest Income"/>
    <n v="-0.24"/>
    <x v="14"/>
    <m/>
    <x v="25"/>
    <m/>
  </r>
  <r>
    <m/>
    <d v="2014-08-05T00:00:00"/>
    <d v="2014-08-05T00:00:00"/>
    <n v="2014"/>
    <s v="Ewing-Leavitt Insurance"/>
    <s v="1st Bank HOA Checking"/>
    <s v="Liability Insurance"/>
    <n v="-570"/>
    <x v="19"/>
    <m/>
    <x v="25"/>
    <m/>
  </r>
  <r>
    <m/>
    <d v="2014-08-29T00:00:00"/>
    <d v="2014-08-29T00:00:00"/>
    <n v="2014"/>
    <s v="Interest Income"/>
    <s v="1st Bank HOA Reserve Account"/>
    <s v="Interest Income"/>
    <n v="-0.25"/>
    <x v="14"/>
    <m/>
    <x v="25"/>
    <m/>
  </r>
  <r>
    <m/>
    <d v="2014-09-30T00:00:00"/>
    <d v="2014-09-30T00:00:00"/>
    <n v="2014"/>
    <s v="Interest Income"/>
    <s v="1st Bank HOA Reserve Account"/>
    <s v="Interest Income"/>
    <n v="-0.23"/>
    <x v="14"/>
    <m/>
    <x v="25"/>
    <m/>
  </r>
  <r>
    <m/>
    <d v="2014-10-31T00:00:00"/>
    <d v="2014-10-31T00:00:00"/>
    <n v="2014"/>
    <s v="Interest Income"/>
    <s v="1st Bank HOA Reserve Account"/>
    <s v="Interest Income"/>
    <n v="-0.26"/>
    <x v="14"/>
    <m/>
    <x v="25"/>
    <m/>
  </r>
  <r>
    <m/>
    <d v="2014-11-28T00:00:00"/>
    <d v="2014-11-28T00:00:00"/>
    <n v="2014"/>
    <s v="Interest Income"/>
    <s v="1st Bank HOA Reserve Account"/>
    <s v="Interest Income"/>
    <n v="-0.22"/>
    <x v="14"/>
    <m/>
    <x v="25"/>
    <m/>
  </r>
  <r>
    <m/>
    <d v="2014-12-31T00:00:00"/>
    <d v="2014-12-31T00:00:00"/>
    <n v="2014"/>
    <s v="Interest Income"/>
    <s v="1st Bank HOA Reserve Account"/>
    <s v="Interest Income"/>
    <n v="-0.25"/>
    <x v="14"/>
    <m/>
    <x v="25"/>
    <m/>
  </r>
  <r>
    <m/>
    <d v="2015-01-30T00:00:00"/>
    <d v="2015-01-30T00:00:00"/>
    <n v="2015"/>
    <s v="Interest Income"/>
    <s v="1st Bank HOA Reserve Account"/>
    <s v="Interest Income"/>
    <n v="-0.24"/>
    <x v="14"/>
    <m/>
    <x v="25"/>
    <m/>
  </r>
  <r>
    <m/>
    <d v="2015-02-27T00:00:00"/>
    <d v="2015-02-27T00:00:00"/>
    <n v="2015"/>
    <s v="Interest Income"/>
    <s v="1st Bank HOA Reserve Account"/>
    <s v="Interest Income"/>
    <n v="-0.22"/>
    <x v="14"/>
    <m/>
    <x v="25"/>
    <m/>
  </r>
  <r>
    <m/>
    <d v="2015-03-31T00:00:00"/>
    <d v="2015-03-31T00:00:00"/>
    <n v="2015"/>
    <s v="Interest Income"/>
    <s v="1st Bank HOA Reserve Account"/>
    <s v="Interest Income"/>
    <n v="-0.2"/>
    <x v="14"/>
    <m/>
    <x v="25"/>
    <m/>
  </r>
  <r>
    <m/>
    <d v="2015-04-30T00:00:00"/>
    <d v="2015-04-30T00:00:00"/>
    <n v="2015"/>
    <s v="Interest Income"/>
    <s v="1st Bank HOA Reserve Account"/>
    <s v="Interest Income"/>
    <n v="-0.08"/>
    <x v="14"/>
    <m/>
    <x v="25"/>
    <m/>
  </r>
  <r>
    <m/>
    <d v="2015-05-29T00:00:00"/>
    <d v="2015-05-29T00:00:00"/>
    <n v="2015"/>
    <s v="Interest Income"/>
    <s v="1st Bank HOA Reserve Account"/>
    <s v="Interest Income"/>
    <n v="-0.08"/>
    <x v="14"/>
    <m/>
    <x v="25"/>
    <m/>
  </r>
  <r>
    <m/>
    <d v="2015-06-30T00:00:00"/>
    <d v="2015-06-30T00:00:00"/>
    <n v="2015"/>
    <s v="Interest Income"/>
    <s v="1st Bank HOA Reserve Account"/>
    <s v="Interest Income"/>
    <n v="-0.08"/>
    <x v="14"/>
    <m/>
    <x v="25"/>
    <m/>
  </r>
  <r>
    <m/>
    <d v="2015-07-31T00:00:00"/>
    <d v="2015-07-31T00:00:00"/>
    <n v="2015"/>
    <s v="Interest Income"/>
    <s v="1st Bank HOA Reserve Account"/>
    <s v="Interest Income"/>
    <n v="-0.09"/>
    <x v="14"/>
    <m/>
    <x v="25"/>
    <m/>
  </r>
  <r>
    <m/>
    <d v="2015-08-31T00:00:00"/>
    <d v="2015-08-31T00:00:00"/>
    <n v="2015"/>
    <s v="Interest Income"/>
    <s v="1st Bank HOA Reserve Account"/>
    <s v="Interest Income"/>
    <n v="-0.08"/>
    <x v="14"/>
    <m/>
    <x v="25"/>
    <m/>
  </r>
  <r>
    <m/>
    <d v="2015-09-30T00:00:00"/>
    <d v="2015-09-30T00:00:00"/>
    <n v="2015"/>
    <s v="Interest Income"/>
    <s v="1st Bank HOA Reserve Account"/>
    <s v="Interest Income"/>
    <n v="-0.08"/>
    <x v="14"/>
    <m/>
    <x v="25"/>
    <m/>
  </r>
  <r>
    <m/>
    <d v="2015-10-16T00:00:00"/>
    <d v="2015-10-16T00:00:00"/>
    <n v="2015"/>
    <s v="Ewing-Leavitt Insurance"/>
    <s v="1st Bank HOA Checking"/>
    <s v="Liability Insurance"/>
    <n v="-835"/>
    <x v="19"/>
    <m/>
    <x v="25"/>
    <m/>
  </r>
  <r>
    <m/>
    <d v="2015-10-30T00:00:00"/>
    <d v="2015-10-30T00:00:00"/>
    <n v="2015"/>
    <s v="Interest Income"/>
    <s v="1st Bank HOA Reserve Account"/>
    <s v="Interest Income"/>
    <n v="-0.08"/>
    <x v="14"/>
    <m/>
    <x v="25"/>
    <m/>
  </r>
  <r>
    <m/>
    <d v="2015-11-30T00:00:00"/>
    <d v="2015-11-30T00:00:00"/>
    <n v="2015"/>
    <s v="Interest Income"/>
    <s v="1st Bank HOA Reserve Account"/>
    <s v="Interest Income"/>
    <n v="-0.08"/>
    <x v="14"/>
    <m/>
    <x v="25"/>
    <m/>
  </r>
  <r>
    <m/>
    <d v="2015-12-31T00:00:00"/>
    <d v="2015-12-31T00:00:00"/>
    <n v="2015"/>
    <s v="Interest Income"/>
    <s v="1st Bank HOA Reserve Account"/>
    <s v="Interest Income"/>
    <n v="-0.51"/>
    <x v="14"/>
    <m/>
    <x v="25"/>
    <m/>
  </r>
  <r>
    <m/>
    <d v="2016-01-29T00:00:00"/>
    <d v="2016-01-29T00:00:00"/>
    <n v="2016"/>
    <s v="Interest Income"/>
    <s v="1st Bank HOA Reserve Account"/>
    <s v="Interest Income"/>
    <n v="-0.56999999999999995"/>
    <x v="14"/>
    <m/>
    <x v="25"/>
    <m/>
  </r>
  <r>
    <m/>
    <d v="2016-02-29T00:00:00"/>
    <d v="2016-02-29T00:00:00"/>
    <n v="2016"/>
    <s v="Interest Income"/>
    <s v="1st Bank HOA Reserve Account"/>
    <s v="Interest Income"/>
    <n v="-0.38"/>
    <x v="14"/>
    <m/>
    <x v="25"/>
    <m/>
  </r>
  <r>
    <m/>
    <d v="2016-03-31T00:00:00"/>
    <d v="2016-03-31T00:00:00"/>
    <n v="2016"/>
    <s v="Interest Income"/>
    <s v="1st Bank HOA Reserve Account"/>
    <s v="Interest Income"/>
    <n v="-0.09"/>
    <x v="14"/>
    <m/>
    <x v="25"/>
    <m/>
  </r>
  <r>
    <m/>
    <d v="2016-04-30T00:00:00"/>
    <d v="2016-04-30T00:00:00"/>
    <n v="2016"/>
    <s v="Interest Income"/>
    <s v="1st Bank HOA Reserve Account"/>
    <s v="Interest Income"/>
    <n v="-0.08"/>
    <x v="14"/>
    <m/>
    <x v="25"/>
    <m/>
  </r>
  <r>
    <m/>
    <d v="2016-05-31T00:00:00"/>
    <d v="2016-05-31T00:00:00"/>
    <n v="2016"/>
    <s v="Interest Income"/>
    <s v="1st Bank HOA Reserve Account"/>
    <s v="Interest Income"/>
    <n v="-0.08"/>
    <x v="14"/>
    <m/>
    <x v="25"/>
    <m/>
  </r>
  <r>
    <m/>
    <d v="2016-06-30T00:00:00"/>
    <d v="2016-06-30T00:00:00"/>
    <n v="2016"/>
    <s v="Interest Income"/>
    <s v="1st Bank HOA Reserve Account"/>
    <s v="Interest Income"/>
    <n v="-0.08"/>
    <x v="14"/>
    <m/>
    <x v="25"/>
    <m/>
  </r>
  <r>
    <m/>
    <d v="2016-07-29T00:00:00"/>
    <d v="2016-07-29T00:00:00"/>
    <n v="2016"/>
    <s v="Interest Income"/>
    <s v="1st Bank HOA Reserve Account"/>
    <s v="Interest Income"/>
    <n v="-0.08"/>
    <x v="14"/>
    <m/>
    <x v="25"/>
    <m/>
  </r>
  <r>
    <m/>
    <d v="2016-08-31T00:00:00"/>
    <d v="2016-08-31T00:00:00"/>
    <n v="2016"/>
    <s v="Interest Income"/>
    <s v="1st Bank HOA Reserve Account"/>
    <s v="Interest Income"/>
    <n v="-0.08"/>
    <x v="14"/>
    <m/>
    <x v="25"/>
    <m/>
  </r>
  <r>
    <m/>
    <d v="2016-09-30T00:00:00"/>
    <d v="2016-09-30T00:00:00"/>
    <n v="2016"/>
    <s v="Interest Income"/>
    <s v="1st Bank HOA Reserve Account"/>
    <s v="Interest Income"/>
    <n v="-0.08"/>
    <x v="14"/>
    <m/>
    <x v="25"/>
    <m/>
  </r>
  <r>
    <m/>
    <d v="2016-10-31T00:00:00"/>
    <d v="2016-10-31T00:00:00"/>
    <n v="2016"/>
    <s v="Interest Income"/>
    <s v="1st Bank HOA Reserve Account"/>
    <s v="Interest Income"/>
    <n v="-0.08"/>
    <x v="14"/>
    <m/>
    <x v="25"/>
    <m/>
  </r>
  <r>
    <m/>
    <d v="2016-11-30T00:00:00"/>
    <d v="2016-11-30T00:00:00"/>
    <n v="2016"/>
    <s v="Interest Income"/>
    <s v="1st Bank HOA Reserve Account"/>
    <s v="Interest Income"/>
    <n v="-0.08"/>
    <x v="14"/>
    <m/>
    <x v="25"/>
    <m/>
  </r>
  <r>
    <m/>
    <d v="2016-12-30T00:00:00"/>
    <d v="2016-12-30T00:00:00"/>
    <n v="2016"/>
    <s v="Interest Income"/>
    <s v="1st Bank HOA Reserve Account"/>
    <s v="Interest Income"/>
    <n v="-0.09"/>
    <x v="14"/>
    <m/>
    <x v="25"/>
    <m/>
  </r>
  <r>
    <m/>
    <d v="2017-01-31T00:00:00"/>
    <d v="2017-01-31T00:00:00"/>
    <n v="2017"/>
    <s v="Interest Income"/>
    <s v="1st Bank HOA Reserve Account"/>
    <s v="Interest Income"/>
    <n v="-0.08"/>
    <x v="14"/>
    <m/>
    <x v="25"/>
    <m/>
  </r>
  <r>
    <m/>
    <d v="2017-02-28T00:00:00"/>
    <d v="2017-02-28T00:00:00"/>
    <n v="2017"/>
    <s v="Interest Income"/>
    <s v="1st Bank HOA Reserve Account"/>
    <s v="Interest Income"/>
    <n v="-7.0000000000000007E-2"/>
    <x v="14"/>
    <m/>
    <x v="25"/>
    <m/>
  </r>
  <r>
    <m/>
    <d v="2017-03-31T00:00:00"/>
    <d v="2017-03-31T00:00:00"/>
    <n v="2017"/>
    <s v="Interest Income"/>
    <s v="1st Bank HOA Reserve Account"/>
    <s v="Interest Income"/>
    <n v="-0.09"/>
    <x v="14"/>
    <m/>
    <x v="25"/>
    <m/>
  </r>
  <r>
    <m/>
    <d v="2017-04-28T00:00:00"/>
    <d v="2017-04-28T00:00:00"/>
    <n v="2017"/>
    <s v="Interest Income"/>
    <s v="1st Bank HOA Reserve Account"/>
    <s v="Interest Income"/>
    <n v="-7.0000000000000007E-2"/>
    <x v="14"/>
    <m/>
    <x v="25"/>
    <m/>
  </r>
  <r>
    <m/>
    <d v="2017-05-31T00:00:00"/>
    <d v="2017-05-31T00:00:00"/>
    <n v="2017"/>
    <s v="Interest Income"/>
    <s v="1st Bank HOA Reserve Account"/>
    <s v="Interest Income"/>
    <n v="-0.08"/>
    <x v="14"/>
    <m/>
    <x v="25"/>
    <m/>
  </r>
  <r>
    <m/>
    <d v="2017-06-30T00:00:00"/>
    <d v="2017-06-30T00:00:00"/>
    <n v="2017"/>
    <s v="Interest Income"/>
    <s v="1st Bank HOA Reserve Account"/>
    <s v="Interest Income"/>
    <n v="-0.08"/>
    <x v="14"/>
    <m/>
    <x v="25"/>
    <m/>
  </r>
  <r>
    <m/>
    <d v="2017-07-31T00:00:00"/>
    <d v="2017-07-31T00:00:00"/>
    <n v="2017"/>
    <s v="Interest Income"/>
    <s v="1st Bank HOA Reserve Account"/>
    <s v="Interest Income"/>
    <n v="-0.08"/>
    <x v="14"/>
    <m/>
    <x v="25"/>
    <m/>
  </r>
  <r>
    <m/>
    <d v="2017-08-31T00:00:00"/>
    <d v="2017-08-31T00:00:00"/>
    <n v="2017"/>
    <s v="Interest Income"/>
    <s v="1st Bank HOA Reserve Account"/>
    <s v="Interest Income"/>
    <n v="-0.08"/>
    <x v="14"/>
    <m/>
    <x v="25"/>
    <m/>
  </r>
  <r>
    <m/>
    <d v="2017-09-29T00:00:00"/>
    <d v="2017-09-29T00:00:00"/>
    <n v="2017"/>
    <s v="Interest Income"/>
    <s v="1st Bank HOA Reserve Account"/>
    <s v="Interest Income"/>
    <n v="-0.08"/>
    <x v="14"/>
    <m/>
    <x v="25"/>
    <m/>
  </r>
  <r>
    <m/>
    <d v="2017-10-31T00:00:00"/>
    <d v="2017-10-31T00:00:00"/>
    <n v="2017"/>
    <s v="Interest Income"/>
    <s v="1st Bank HOA Reserve Account"/>
    <s v="Interest Income"/>
    <n v="-0.08"/>
    <x v="14"/>
    <m/>
    <x v="25"/>
    <m/>
  </r>
  <r>
    <m/>
    <d v="2017-11-30T00:00:00"/>
    <d v="2017-11-30T00:00:00"/>
    <n v="2017"/>
    <s v="Interest Income"/>
    <s v="1st Bank HOA Reserve Account"/>
    <s v="Interest Income"/>
    <n v="-0.08"/>
    <x v="14"/>
    <m/>
    <x v="25"/>
    <m/>
  </r>
  <r>
    <s v="Deposit"/>
    <d v="2017-12-13T00:00:00"/>
    <d v="2017-12-13T00:00:00"/>
    <n v="2017"/>
    <s v="Security Surveillance Systems"/>
    <s v="1st Bank HOA Checking"/>
    <s v="Entry Way / Gate"/>
    <n v="-1888"/>
    <x v="17"/>
    <m/>
    <x v="25"/>
    <m/>
  </r>
  <r>
    <m/>
    <d v="2017-12-29T00:00:00"/>
    <d v="2017-12-29T00:00:00"/>
    <n v="2017"/>
    <s v="Interest Income"/>
    <s v="1st Bank HOA Reserve Account"/>
    <s v="Interest Income"/>
    <n v="-0.08"/>
    <x v="14"/>
    <m/>
    <x v="25"/>
    <m/>
  </r>
  <r>
    <m/>
    <d v="2018-01-31T00:00:00"/>
    <d v="2018-01-31T00:00:00"/>
    <n v="2018"/>
    <s v="Interest Income"/>
    <s v="1st Bank HOA Reserve Account"/>
    <s v="Interest Income"/>
    <n v="-0.08"/>
    <x v="14"/>
    <m/>
    <x v="25"/>
    <m/>
  </r>
  <r>
    <m/>
    <d v="2018-02-28T00:00:00"/>
    <d v="2018-02-28T00:00:00"/>
    <n v="2018"/>
    <s v="Interest Income"/>
    <s v="1st Bank HOA Reserve Account"/>
    <s v="Interest Income"/>
    <n v="-7.0000000000000007E-2"/>
    <x v="14"/>
    <m/>
    <x v="25"/>
    <m/>
  </r>
  <r>
    <m/>
    <d v="2018-03-30T00:00:00"/>
    <d v="2018-03-30T00:00:00"/>
    <n v="2018"/>
    <s v="Interest Income"/>
    <s v="1st Bank HOA Reserve Account"/>
    <s v="Interest Income"/>
    <n v="-0.27"/>
    <x v="14"/>
    <m/>
    <x v="25"/>
    <m/>
  </r>
  <r>
    <m/>
    <d v="2018-04-30T00:00:00"/>
    <d v="2018-04-30T00:00:00"/>
    <n v="2018"/>
    <s v="Interest Income"/>
    <s v="1st Bank HOA Reserve Account"/>
    <s v="Interest Income"/>
    <n v="-0.76"/>
    <x v="14"/>
    <m/>
    <x v="25"/>
    <m/>
  </r>
  <r>
    <m/>
    <d v="2018-05-31T00:00:00"/>
    <d v="2018-05-31T00:00:00"/>
    <n v="2018"/>
    <s v="Interest Income"/>
    <s v="1st Bank HOA Reserve Account"/>
    <s v="Interest Income"/>
    <n v="-0.81"/>
    <x v="14"/>
    <m/>
    <x v="25"/>
    <m/>
  </r>
  <r>
    <m/>
    <d v="2018-06-29T00:00:00"/>
    <d v="2018-06-29T00:00:00"/>
    <n v="2018"/>
    <s v="Interest Income"/>
    <s v="1st Bank HOA Reserve Account"/>
    <s v="Interest Income"/>
    <n v="-0.81"/>
    <x v="14"/>
    <m/>
    <x v="25"/>
    <m/>
  </r>
  <r>
    <m/>
    <d v="2018-07-31T00:00:00"/>
    <d v="2018-07-31T00:00:00"/>
    <n v="2018"/>
    <s v="Interest Income"/>
    <s v="1st Bank HOA Reserve Account"/>
    <s v="Interest Income"/>
    <n v="-0.78"/>
    <x v="14"/>
    <m/>
    <x v="25"/>
    <m/>
  </r>
  <r>
    <m/>
    <d v="2018-08-31T00:00:00"/>
    <d v="2018-08-31T00:00:00"/>
    <n v="2018"/>
    <s v="Interest Income"/>
    <s v="1st Bank HOA Reserve Account"/>
    <s v="Interest Income"/>
    <n v="-0.89"/>
    <x v="14"/>
    <m/>
    <x v="25"/>
    <m/>
  </r>
  <r>
    <m/>
    <d v="2018-09-28T00:00:00"/>
    <d v="2018-09-28T00:00:00"/>
    <n v="2018"/>
    <s v="Interest Income"/>
    <s v="1st Bank HOA Reserve Account"/>
    <s v="Interest Income"/>
    <n v="-0.71"/>
    <x v="14"/>
    <m/>
    <x v="25"/>
    <m/>
  </r>
  <r>
    <m/>
    <d v="2018-10-30T00:00:00"/>
    <d v="2018-10-30T00:00:00"/>
    <n v="2018"/>
    <s v="Bank Service Charges"/>
    <s v="1st Bank HOA Checking"/>
    <s v="Bank Service Charges"/>
    <n v="-100"/>
    <x v="16"/>
    <m/>
    <x v="25"/>
    <m/>
  </r>
  <r>
    <m/>
    <d v="2018-10-31T00:00:00"/>
    <d v="2018-10-31T00:00:00"/>
    <n v="2018"/>
    <s v="Interest Income"/>
    <s v="1st Bank HOA Reserve Account"/>
    <s v="Interest Income"/>
    <n v="-1.19"/>
    <x v="14"/>
    <m/>
    <x v="25"/>
    <m/>
  </r>
  <r>
    <m/>
    <d v="2018-11-30T00:00:00"/>
    <d v="2018-11-30T00:00:00"/>
    <n v="2018"/>
    <s v="Interest Income"/>
    <s v="1st Bank HOA Reserve Account"/>
    <s v="Interest Income"/>
    <n v="-1.25"/>
    <x v="14"/>
    <m/>
    <x v="25"/>
    <m/>
  </r>
  <r>
    <m/>
    <d v="2018-12-31T00:00:00"/>
    <d v="2018-12-31T00:00:00"/>
    <n v="2018"/>
    <s v="Interest Income"/>
    <s v="1st Bank HOA Reserve Account"/>
    <s v="Interest Income"/>
    <n v="-1.18"/>
    <x v="14"/>
    <m/>
    <x v="25"/>
    <m/>
  </r>
  <r>
    <m/>
    <d v="2019-01-31T00:00:00"/>
    <d v="2019-01-31T00:00:00"/>
    <n v="2019"/>
    <s v="Interest Income"/>
    <s v="1st Bank HOA Reserve Account"/>
    <s v="Interest Income"/>
    <n v="-1.1299999999999999"/>
    <x v="14"/>
    <m/>
    <x v="25"/>
    <m/>
  </r>
  <r>
    <m/>
    <d v="2019-02-28T00:00:00"/>
    <d v="2019-02-28T00:00:00"/>
    <n v="2019"/>
    <s v="Interest Income"/>
    <s v="1st Bank HOA Reserve Account"/>
    <s v="Interest Income"/>
    <n v="-0.75"/>
    <x v="14"/>
    <m/>
    <x v="25"/>
    <m/>
  </r>
  <r>
    <m/>
    <d v="2019-03-22T00:00:00"/>
    <d v="2019-03-22T00:00:00"/>
    <n v="2019"/>
    <s v="State Farm Insurance"/>
    <s v="1st Bank HOA Checking"/>
    <s v="Liability Insurance"/>
    <n v="-126"/>
    <x v="19"/>
    <m/>
    <x v="25"/>
    <m/>
  </r>
  <r>
    <m/>
    <d v="2019-03-29T00:00:00"/>
    <d v="2019-03-29T00:00:00"/>
    <n v="2019"/>
    <s v="Interest Income"/>
    <s v="1st Bank HOA Reserve Account"/>
    <s v="Interest Income"/>
    <n v="-0.83"/>
    <x v="14"/>
    <m/>
    <x v="25"/>
    <m/>
  </r>
  <r>
    <m/>
    <d v="2019-04-30T00:00:00"/>
    <d v="2019-04-30T00:00:00"/>
    <n v="2019"/>
    <s v="Interest Income"/>
    <s v="1st Bank HOA Reserve Account"/>
    <s v="Interest Income"/>
    <n v="-0.81"/>
    <x v="14"/>
    <m/>
    <x v="25"/>
    <m/>
  </r>
  <r>
    <m/>
    <d v="2019-05-31T00:00:00"/>
    <d v="2019-05-31T00:00:00"/>
    <n v="2019"/>
    <s v="Interest Income"/>
    <s v="1st Bank HOA Reserve Account"/>
    <s v="Interest Income"/>
    <n v="-0.89"/>
    <x v="14"/>
    <m/>
    <x v="25"/>
    <m/>
  </r>
  <r>
    <m/>
    <d v="2019-06-30T00:00:00"/>
    <d v="2019-06-30T00:00:00"/>
    <n v="2019"/>
    <s v="Interest Income"/>
    <s v="1st Bank HOA Reserve Account"/>
    <s v="Interest Income"/>
    <n v="-0.75"/>
    <x v="14"/>
    <m/>
    <x v="25"/>
    <m/>
  </r>
  <r>
    <m/>
    <d v="2019-07-31T00:00:00"/>
    <d v="2019-07-31T00:00:00"/>
    <n v="2019"/>
    <s v="Interest Income"/>
    <s v="1st Bank HOA Reserve Account"/>
    <s v="Interest Income"/>
    <n v="-0.83"/>
    <x v="14"/>
    <m/>
    <x v="25"/>
    <m/>
  </r>
  <r>
    <m/>
    <d v="2019-08-30T00:00:00"/>
    <d v="2019-08-30T00:00:00"/>
    <n v="2019"/>
    <s v="Interest Income"/>
    <s v="1st Bank HOA Reserve Account"/>
    <s v="Interest Income"/>
    <n v="-0.59"/>
    <x v="14"/>
    <m/>
    <x v="25"/>
    <m/>
  </r>
  <r>
    <m/>
    <d v="2019-09-30T00:00:00"/>
    <d v="2019-09-30T00:00:00"/>
    <n v="2019"/>
    <s v="Interest Income"/>
    <s v="1st Bank HOA Reserve Account"/>
    <s v="Interest Income"/>
    <n v="-0.5"/>
    <x v="14"/>
    <m/>
    <x v="25"/>
    <m/>
  </r>
  <r>
    <m/>
    <d v="2019-10-28T00:00:00"/>
    <d v="2019-10-28T00:00:00"/>
    <n v="2019"/>
    <s v="Miller, Jessica"/>
    <s v="1st Bank HOA Checking"/>
    <s v="Legal Fees"/>
    <n v="-392"/>
    <x v="20"/>
    <m/>
    <x v="25"/>
    <m/>
  </r>
  <r>
    <m/>
    <d v="2019-10-31T00:00:00"/>
    <d v="2019-10-31T00:00:00"/>
    <n v="2019"/>
    <s v="Interest Income"/>
    <s v="1st Bank HOA Reserve Account"/>
    <s v="Interest Income"/>
    <n v="-0.28000000000000003"/>
    <x v="14"/>
    <m/>
    <x v="25"/>
    <m/>
  </r>
  <r>
    <m/>
    <d v="2019-11-29T00:00:00"/>
    <d v="2019-11-29T00:00:00"/>
    <n v="2019"/>
    <s v="Interest Income"/>
    <s v="1st Bank HOA Reserve Account"/>
    <s v="Interest Income"/>
    <n v="-0.28000000000000003"/>
    <x v="14"/>
    <m/>
    <x v="25"/>
    <m/>
  </r>
  <r>
    <m/>
    <d v="2019-12-31T00:00:00"/>
    <d v="2019-12-31T00:00:00"/>
    <n v="2019"/>
    <s v="Interest Income"/>
    <s v="1st Bank HOA Reserve Account"/>
    <s v="Interest Income"/>
    <n v="-0.28000000000000003"/>
    <x v="14"/>
    <m/>
    <x v="25"/>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r>
    <m/>
    <m/>
    <m/>
    <m/>
    <m/>
    <m/>
    <m/>
    <m/>
    <x v="21"/>
    <m/>
    <x v="26"/>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33">
  <r>
    <s v="Payment"/>
    <d v="2018-03-12T00:00:00"/>
    <d v="2018-03-08T00:00:00"/>
    <x v="0"/>
    <x v="0"/>
    <s v="1st Bank HOA Checking"/>
    <s v="Undeposited Funds"/>
    <n v="100"/>
    <x v="0"/>
    <s v="2018 (complete)"/>
    <n v="1"/>
    <m/>
  </r>
  <r>
    <s v="Payment"/>
    <d v="2018-03-12T00:00:00"/>
    <d v="2018-03-08T00:00:00"/>
    <x v="0"/>
    <x v="0"/>
    <s v="1st Bank HOA Checking"/>
    <s v="Undeposited Funds"/>
    <n v="-1200"/>
    <x v="1"/>
    <s v="2018 (complete)"/>
    <n v="1"/>
    <m/>
  </r>
  <r>
    <s v="Payment"/>
    <d v="2019-02-11T00:00:00"/>
    <d v="2019-02-11T00:00:00"/>
    <x v="1"/>
    <x v="0"/>
    <s v="1st Bank HOA Checking"/>
    <s v="Undeposited Funds"/>
    <n v="-1200"/>
    <x v="1"/>
    <s v="2019 (complete)"/>
    <n v="1"/>
    <m/>
  </r>
  <r>
    <s v="Payment"/>
    <d v="2017-04-21T00:00:00"/>
    <d v="2017-04-10T00:00:00"/>
    <x v="2"/>
    <x v="1"/>
    <s v="1st Bank HOA Checking"/>
    <s v="Undeposited Funds"/>
    <n v="-2600"/>
    <x v="1"/>
    <s v="2016-2017"/>
    <n v="2"/>
    <m/>
  </r>
  <r>
    <s v="Payment"/>
    <d v="2019-02-11T00:00:00"/>
    <d v="2019-01-23T00:00:00"/>
    <x v="1"/>
    <x v="1"/>
    <s v="1st Bank HOA Checking"/>
    <s v="Undeposited Funds"/>
    <n v="100"/>
    <x v="0"/>
    <s v="2018 (complete)"/>
    <n v="2"/>
    <m/>
  </r>
  <r>
    <s v="Payment"/>
    <d v="2019-02-11T00:00:00"/>
    <d v="2019-01-23T00:00:00"/>
    <x v="1"/>
    <x v="1"/>
    <s v="1st Bank HOA Checking"/>
    <s v="Undeposited Funds"/>
    <n v="-1200"/>
    <x v="1"/>
    <s v="2018 (complete)"/>
    <n v="2"/>
    <m/>
  </r>
  <r>
    <s v="Payment"/>
    <d v="2019-05-30T00:00:00"/>
    <d v="2019-05-31T00:00:00"/>
    <x v="1"/>
    <x v="1"/>
    <s v="1st Bank HOA Checking"/>
    <s v="Undeposited Funds"/>
    <n v="-1200"/>
    <x v="1"/>
    <s v="2019 (complete)"/>
    <n v="2"/>
    <m/>
  </r>
  <r>
    <s v="Payment"/>
    <d v="2019-12-31T00:00:00"/>
    <d v="2019-12-31T00:00:00"/>
    <x v="1"/>
    <x v="0"/>
    <s v="1st Bank HOA Checking"/>
    <s v="Undeposited Funds"/>
    <n v="0"/>
    <x v="1"/>
    <m/>
    <n v="3"/>
    <s v="entry as placeholder for lot 3 only; no dues paid on lot 3 as of 12/31/19"/>
  </r>
  <r>
    <s v="Payment"/>
    <d v="2010-01-12T00:00:00"/>
    <d v="2010-01-11T00:00:00"/>
    <x v="3"/>
    <x v="2"/>
    <s v="1st Bank HOA Checking"/>
    <s v="Undeposited Funds"/>
    <n v="-125"/>
    <x v="1"/>
    <n v="1"/>
    <n v="4"/>
    <m/>
  </r>
  <r>
    <s v="Payment"/>
    <d v="2010-01-12T00:00:00"/>
    <d v="2010-01-11T00:00:00"/>
    <x v="3"/>
    <x v="2"/>
    <s v="1st Bank HOA Reserve Account"/>
    <s v="Undeposited Funds"/>
    <n v="-450"/>
    <x v="2"/>
    <m/>
    <n v="4"/>
    <s v="In QB as Reserve Funds; Changed fm &quot;Dues&quot; to &quot;Working Capital Contribution&quot;"/>
  </r>
  <r>
    <s v="Payment"/>
    <d v="2010-03-19T00:00:00"/>
    <d v="2010-03-18T00:00:00"/>
    <x v="3"/>
    <x v="2"/>
    <s v="1st Bank HOA Checking"/>
    <s v="Undeposited Funds"/>
    <n v="-125"/>
    <x v="1"/>
    <n v="1"/>
    <n v="4"/>
    <m/>
  </r>
  <r>
    <s v="Payment"/>
    <d v="2010-04-16T00:00:00"/>
    <d v="2010-04-15T00:00:00"/>
    <x v="3"/>
    <x v="2"/>
    <s v="1st Bank HOA Checking"/>
    <s v="Undeposited Funds"/>
    <n v="-125"/>
    <x v="1"/>
    <n v="1"/>
    <n v="4"/>
    <m/>
  </r>
  <r>
    <s v="Payment"/>
    <d v="2010-06-26T00:00:00"/>
    <d v="2010-06-26T00:00:00"/>
    <x v="3"/>
    <x v="2"/>
    <s v="1st Bank HOA Checking"/>
    <s v="Undeposited Funds"/>
    <n v="-375"/>
    <x v="1"/>
    <n v="3"/>
    <n v="4"/>
    <m/>
  </r>
  <r>
    <s v="Payment"/>
    <d v="2010-10-25T00:00:00"/>
    <d v="2010-10-23T00:00:00"/>
    <x v="3"/>
    <x v="2"/>
    <s v="1st Bank HOA Checking"/>
    <s v="Undeposited Funds"/>
    <n v="-500"/>
    <x v="1"/>
    <n v="4"/>
    <n v="4"/>
    <m/>
  </r>
  <r>
    <s v="Payment"/>
    <d v="2011-02-08T00:00:00"/>
    <d v="2011-02-08T00:00:00"/>
    <x v="4"/>
    <x v="2"/>
    <s v="1st Bank HOA Checking"/>
    <s v="Undeposited Funds"/>
    <n v="-375"/>
    <x v="1"/>
    <n v="3"/>
    <n v="4"/>
    <m/>
  </r>
  <r>
    <s v="Payment"/>
    <d v="2011-04-18T00:00:00"/>
    <d v="2011-04-14T00:00:00"/>
    <x v="4"/>
    <x v="2"/>
    <s v="1st Bank HOA Checking"/>
    <s v="Undeposited Funds"/>
    <n v="-375"/>
    <x v="1"/>
    <n v="3"/>
    <n v="4"/>
    <m/>
  </r>
  <r>
    <s v="Payment"/>
    <d v="2011-10-10T00:00:00"/>
    <d v="2011-10-07T00:00:00"/>
    <x v="4"/>
    <x v="2"/>
    <s v="1st Bank HOA Checking"/>
    <s v="Undeposited Funds"/>
    <n v="-625"/>
    <x v="1"/>
    <n v="5"/>
    <n v="4"/>
    <m/>
  </r>
  <r>
    <s v="Payment"/>
    <d v="2012-02-06T00:00:00"/>
    <d v="2012-02-05T00:00:00"/>
    <x v="5"/>
    <x v="2"/>
    <s v="1st Bank HOA Checking"/>
    <s v="Undeposited Funds"/>
    <n v="-500"/>
    <x v="1"/>
    <n v="4"/>
    <n v="4"/>
    <m/>
  </r>
  <r>
    <s v="Payment"/>
    <d v="2012-08-03T00:00:00"/>
    <d v="2012-08-03T00:00:00"/>
    <x v="5"/>
    <x v="2"/>
    <s v="1st Bank HOA Checking"/>
    <s v="Undeposited Funds"/>
    <n v="-750"/>
    <x v="1"/>
    <n v="6"/>
    <n v="4"/>
    <m/>
  </r>
  <r>
    <s v="Payment"/>
    <d v="2012-11-23T00:00:00"/>
    <d v="2012-11-21T00:00:00"/>
    <x v="5"/>
    <x v="2"/>
    <s v="1st Bank HOA Checking"/>
    <s v="Undeposited Funds"/>
    <n v="-375"/>
    <x v="1"/>
    <n v="3"/>
    <n v="4"/>
    <m/>
  </r>
  <r>
    <s v="Payment"/>
    <d v="2013-02-11T00:00:00"/>
    <d v="2013-02-08T00:00:00"/>
    <x v="6"/>
    <x v="2"/>
    <s v="1st Bank HOA Checking"/>
    <s v="Undeposited Funds"/>
    <n v="-250"/>
    <x v="1"/>
    <n v="2"/>
    <n v="4"/>
    <m/>
  </r>
  <r>
    <s v="Payment"/>
    <d v="2013-05-09T00:00:00"/>
    <d v="2013-05-08T00:00:00"/>
    <x v="6"/>
    <x v="2"/>
    <s v="1st Bank HOA Checking"/>
    <s v="Undeposited Funds"/>
    <n v="-500"/>
    <x v="1"/>
    <n v="4"/>
    <n v="4"/>
    <m/>
  </r>
  <r>
    <s v="Payment"/>
    <d v="2013-06-20T00:00:00"/>
    <d v="2013-06-20T00:00:00"/>
    <x v="6"/>
    <x v="2"/>
    <s v="1st Bank HOA Checking"/>
    <s v="Undeposited Funds"/>
    <n v="-250"/>
    <x v="1"/>
    <n v="2"/>
    <n v="4"/>
    <m/>
  </r>
  <r>
    <s v="Payment"/>
    <d v="2013-08-19T00:00:00"/>
    <d v="2013-08-19T00:00:00"/>
    <x v="6"/>
    <x v="2"/>
    <s v="1st Bank HOA Checking"/>
    <s v="Undeposited Funds"/>
    <n v="-250"/>
    <x v="1"/>
    <n v="2"/>
    <n v="4"/>
    <m/>
  </r>
  <r>
    <s v="Payment"/>
    <d v="2013-12-09T00:00:00"/>
    <d v="2013-12-06T00:00:00"/>
    <x v="6"/>
    <x v="2"/>
    <s v="1st Bank HOA Checking"/>
    <s v="Undeposited Funds"/>
    <n v="-375"/>
    <x v="1"/>
    <n v="3"/>
    <n v="4"/>
    <m/>
  </r>
  <r>
    <s v="Payment"/>
    <d v="2014-05-21T00:00:00"/>
    <d v="2014-05-06T00:00:00"/>
    <x v="7"/>
    <x v="2"/>
    <s v="1st Bank HOA Checking"/>
    <s v="Undeposited Funds"/>
    <n v="-750"/>
    <x v="1"/>
    <n v="6"/>
    <n v="4"/>
    <m/>
  </r>
  <r>
    <s v="Payment"/>
    <d v="2014-08-12T00:00:00"/>
    <d v="2014-08-12T00:00:00"/>
    <x v="7"/>
    <x v="2"/>
    <s v="1st Bank HOA Checking"/>
    <s v="Undeposited Funds"/>
    <n v="-250"/>
    <x v="1"/>
    <n v="2"/>
    <n v="4"/>
    <m/>
  </r>
  <r>
    <s v="Payment"/>
    <d v="2014-10-09T00:00:00"/>
    <d v="2014-10-09T00:00:00"/>
    <x v="7"/>
    <x v="2"/>
    <s v="1st Bank HOA Checking"/>
    <s v="Undeposited Funds"/>
    <n v="-125"/>
    <x v="1"/>
    <n v="1"/>
    <n v="4"/>
    <m/>
  </r>
  <r>
    <s v="Payment"/>
    <d v="2014-10-09T00:00:00"/>
    <d v="2014-10-09T00:00:00"/>
    <x v="7"/>
    <x v="2"/>
    <s v="1st Bank HOA Checking"/>
    <s v="Undeposited Funds"/>
    <n v="-125"/>
    <x v="1"/>
    <n v="1"/>
    <n v="4"/>
    <m/>
  </r>
  <r>
    <s v="Payment"/>
    <d v="2015-04-08T00:00:00"/>
    <d v="2015-04-07T00:00:00"/>
    <x v="8"/>
    <x v="2"/>
    <s v="1st Bank HOA Checking"/>
    <s v="Undeposited Funds"/>
    <n v="-750"/>
    <x v="1"/>
    <n v="6"/>
    <n v="4"/>
    <m/>
  </r>
  <r>
    <s v="Payment"/>
    <d v="2015-09-08T00:00:00"/>
    <d v="2015-09-04T00:00:00"/>
    <x v="8"/>
    <x v="2"/>
    <s v="1st Bank HOA Checking"/>
    <s v="Undeposited Funds"/>
    <n v="-400"/>
    <x v="1"/>
    <s v="May-Aug 2015"/>
    <n v="4"/>
    <s v="May - August $400 (KB)"/>
  </r>
  <r>
    <s v="Payment"/>
    <d v="2015-09-08T00:00:00"/>
    <d v="2015-09-04T00:00:00"/>
    <x v="8"/>
    <x v="2"/>
    <s v="1st Bank HOA Checking"/>
    <s v="Undeposited Funds"/>
    <n v="-25"/>
    <x v="1"/>
    <s v="April"/>
    <n v="4"/>
    <s v="Dues April $25 (had a credit of $100) "/>
  </r>
  <r>
    <s v="Payment"/>
    <d v="2015-11-25T00:00:00"/>
    <d v="2015-11-23T00:00:00"/>
    <x v="8"/>
    <x v="2"/>
    <s v="1st Bank HOA Checking"/>
    <s v="Undeposited Funds"/>
    <n v="-300"/>
    <x v="1"/>
    <s v="Sept-Nov 2015"/>
    <n v="4"/>
    <s v="Dues Sept - Nov "/>
  </r>
  <r>
    <s v="Payment"/>
    <d v="2016-08-18T00:00:00"/>
    <d v="2016-08-18T00:00:00"/>
    <x v="9"/>
    <x v="2"/>
    <s v="1st Bank HOA Checking"/>
    <s v="Undeposited Funds"/>
    <n v="-900"/>
    <x v="1"/>
    <n v="9"/>
    <n v="4"/>
    <m/>
  </r>
  <r>
    <s v="Payment"/>
    <d v="2017-03-21T00:00:00"/>
    <d v="2017-03-18T00:00:00"/>
    <x v="2"/>
    <x v="2"/>
    <s v="1st Bank HOA Checking"/>
    <s v="Undeposited Funds"/>
    <n v="-600"/>
    <x v="1"/>
    <n v="6"/>
    <n v="4"/>
    <m/>
  </r>
  <r>
    <s v="Payment"/>
    <d v="2017-11-10T00:00:00"/>
    <d v="2017-11-08T00:00:00"/>
    <x v="2"/>
    <x v="2"/>
    <s v="1st Bank HOA Checking"/>
    <s v="Undeposited Funds"/>
    <n v="-100"/>
    <x v="1"/>
    <n v="1"/>
    <n v="4"/>
    <m/>
  </r>
  <r>
    <s v="Payment"/>
    <d v="2018-01-02T00:00:00"/>
    <d v="2017-12-29T00:00:00"/>
    <x v="2"/>
    <x v="2"/>
    <s v="1st Bank HOA Checking"/>
    <s v="Undeposited Funds"/>
    <n v="-100"/>
    <x v="1"/>
    <n v="1"/>
    <n v="4"/>
    <m/>
  </r>
  <r>
    <s v="Payment"/>
    <d v="2018-03-05T00:00:00"/>
    <d v="2018-03-01T00:00:00"/>
    <x v="0"/>
    <x v="2"/>
    <s v="1st Bank HOA Checking"/>
    <s v="Undeposited Funds"/>
    <n v="-100"/>
    <x v="1"/>
    <n v="1"/>
    <n v="4"/>
    <m/>
  </r>
  <r>
    <s v="Payment"/>
    <d v="2018-06-25T00:00:00"/>
    <d v="2018-06-22T00:00:00"/>
    <x v="0"/>
    <x v="2"/>
    <s v="1st Bank HOA Checking"/>
    <s v="Undeposited Funds"/>
    <n v="-100"/>
    <x v="1"/>
    <n v="1"/>
    <n v="4"/>
    <m/>
  </r>
  <r>
    <s v="Payment"/>
    <d v="2018-06-25T00:00:00"/>
    <d v="2018-06-22T00:00:00"/>
    <x v="0"/>
    <x v="2"/>
    <s v="1st Bank HOA Checking"/>
    <s v="Undeposited Funds"/>
    <n v="-100"/>
    <x v="1"/>
    <n v="1"/>
    <n v="4"/>
    <m/>
  </r>
  <r>
    <s v="Payment"/>
    <d v="2018-06-25T00:00:00"/>
    <d v="2018-06-22T00:00:00"/>
    <x v="0"/>
    <x v="2"/>
    <s v="1st Bank HOA Checking"/>
    <s v="Undeposited Funds"/>
    <n v="-100"/>
    <x v="1"/>
    <n v="1"/>
    <n v="4"/>
    <m/>
  </r>
  <r>
    <s v="Payment"/>
    <d v="2018-06-26T00:00:00"/>
    <d v="2018-06-26T00:00:00"/>
    <x v="0"/>
    <x v="2"/>
    <s v="1st Bank HOA Checking"/>
    <s v="Undeposited Funds"/>
    <n v="-100"/>
    <x v="1"/>
    <n v="1"/>
    <n v="4"/>
    <m/>
  </r>
  <r>
    <s v="Payment"/>
    <d v="2018-06-26T00:00:00"/>
    <d v="2018-06-26T00:00:00"/>
    <x v="0"/>
    <x v="2"/>
    <s v="1st Bank HOA Checking"/>
    <s v="Undeposited Funds"/>
    <n v="-100"/>
    <x v="1"/>
    <n v="1"/>
    <n v="4"/>
    <m/>
  </r>
  <r>
    <s v="Payment"/>
    <d v="2018-06-26T00:00:00"/>
    <d v="2018-06-26T00:00:00"/>
    <x v="0"/>
    <x v="2"/>
    <s v="1st Bank HOA Checking"/>
    <s v="Undeposited Funds"/>
    <n v="-100"/>
    <x v="1"/>
    <n v="1"/>
    <n v="4"/>
    <m/>
  </r>
  <r>
    <s v="Payment"/>
    <d v="2018-06-26T00:00:00"/>
    <d v="2018-06-26T00:00:00"/>
    <x v="0"/>
    <x v="2"/>
    <s v="1st Bank HOA Checking"/>
    <s v="Undeposited Funds"/>
    <n v="-100"/>
    <x v="1"/>
    <n v="1"/>
    <n v="4"/>
    <m/>
  </r>
  <r>
    <s v="Payment"/>
    <d v="2018-07-25T00:00:00"/>
    <d v="2018-07-23T00:00:00"/>
    <x v="0"/>
    <x v="2"/>
    <s v="1st Bank HOA Checking"/>
    <s v="Undeposited Funds"/>
    <n v="-100"/>
    <x v="1"/>
    <n v="1"/>
    <n v="4"/>
    <m/>
  </r>
  <r>
    <s v="Payment"/>
    <d v="2018-07-27T00:00:00"/>
    <d v="2018-07-24T00:00:00"/>
    <x v="0"/>
    <x v="2"/>
    <s v="1st Bank HOA Checking"/>
    <s v="Undeposited Funds"/>
    <n v="-100"/>
    <x v="1"/>
    <n v="1"/>
    <n v="4"/>
    <m/>
  </r>
  <r>
    <s v="Payment"/>
    <d v="2018-07-27T00:00:00"/>
    <d v="2018-07-24T00:00:00"/>
    <x v="0"/>
    <x v="2"/>
    <s v="1st Bank HOA Checking"/>
    <s v="Undeposited Funds"/>
    <n v="-100"/>
    <x v="1"/>
    <n v="1"/>
    <n v="4"/>
    <m/>
  </r>
  <r>
    <s v="Payment"/>
    <d v="2018-08-10T00:00:00"/>
    <d v="2018-08-08T00:00:00"/>
    <x v="0"/>
    <x v="2"/>
    <s v="1st Bank HOA Checking"/>
    <s v="Undeposited Funds"/>
    <n v="-100"/>
    <x v="1"/>
    <n v="1"/>
    <n v="4"/>
    <m/>
  </r>
  <r>
    <s v="Payment"/>
    <d v="2018-09-11T00:00:00"/>
    <d v="2018-09-09T00:00:00"/>
    <x v="0"/>
    <x v="2"/>
    <s v="1st Bank HOA Checking"/>
    <s v="Undeposited Funds"/>
    <n v="-100"/>
    <x v="1"/>
    <n v="1"/>
    <n v="4"/>
    <m/>
  </r>
  <r>
    <s v="Payment"/>
    <d v="2018-09-14T00:00:00"/>
    <d v="2018-09-12T00:00:00"/>
    <x v="0"/>
    <x v="2"/>
    <s v="1st Bank HOA Checking"/>
    <s v="Undeposited Funds"/>
    <n v="-400"/>
    <x v="1"/>
    <n v="4"/>
    <n v="4"/>
    <m/>
  </r>
  <r>
    <s v="Payment"/>
    <d v="2018-10-09T00:00:00"/>
    <d v="2018-10-07T00:00:00"/>
    <x v="0"/>
    <x v="2"/>
    <s v="1st Bank HOA Checking"/>
    <s v="Undeposited Funds"/>
    <n v="-100"/>
    <x v="1"/>
    <n v="1"/>
    <n v="4"/>
    <m/>
  </r>
  <r>
    <s v="Payment"/>
    <d v="2018-12-19T00:00:00"/>
    <d v="2018-12-19T00:00:00"/>
    <x v="0"/>
    <x v="2"/>
    <s v="1st Bank HOA Checking"/>
    <s v="Undeposited Funds"/>
    <n v="-100"/>
    <x v="1"/>
    <n v="1"/>
    <n v="4"/>
    <m/>
  </r>
  <r>
    <s v="Payment"/>
    <d v="2018-12-19T00:00:00"/>
    <d v="2018-12-19T00:00:00"/>
    <x v="0"/>
    <x v="2"/>
    <s v="1st Bank HOA Checking"/>
    <s v="Undeposited Funds"/>
    <n v="-100"/>
    <x v="1"/>
    <n v="1"/>
    <n v="4"/>
    <m/>
  </r>
  <r>
    <s v="Payment"/>
    <d v="2019-04-01T00:00:00"/>
    <d v="2019-03-28T00:00:00"/>
    <x v="1"/>
    <x v="2"/>
    <s v="1st Bank HOA Checking"/>
    <s v="Undeposited Funds"/>
    <n v="-300"/>
    <x v="1"/>
    <n v="3"/>
    <n v="4"/>
    <m/>
  </r>
  <r>
    <s v="Payment"/>
    <d v="2019-04-01T00:00:00"/>
    <d v="2019-03-28T00:00:00"/>
    <x v="1"/>
    <x v="2"/>
    <s v="1st Bank HOA Checking"/>
    <s v="Undeposited Funds"/>
    <n v="-300"/>
    <x v="1"/>
    <n v="3"/>
    <n v="4"/>
    <m/>
  </r>
  <r>
    <s v="Payment"/>
    <d v="2020-01-02T00:00:00"/>
    <d v="2020-01-02T00:00:00"/>
    <x v="1"/>
    <x v="2"/>
    <s v="1st Bank HOA Checking"/>
    <s v="Undeposited Funds"/>
    <n v="-300"/>
    <x v="1"/>
    <n v="3"/>
    <n v="4"/>
    <m/>
  </r>
  <r>
    <s v="Payment"/>
    <d v="2020-01-02T00:00:00"/>
    <d v="2020-01-02T00:00:00"/>
    <x v="1"/>
    <x v="2"/>
    <s v="1st Bank HOA Checking"/>
    <s v="Undeposited Funds"/>
    <n v="-300"/>
    <x v="1"/>
    <n v="3"/>
    <n v="4"/>
    <m/>
  </r>
  <r>
    <s v="Payment"/>
    <d v="2010-01-06T00:00:00"/>
    <d v="2010-01-06T00:00:00"/>
    <x v="3"/>
    <x v="3"/>
    <s v="1st Bank HOA Checking"/>
    <s v="Undeposited Funds"/>
    <n v="-160"/>
    <x v="1"/>
    <s v="Dec 2009"/>
    <n v="5"/>
    <s v="Purchase Date: 12/11/2009"/>
  </r>
  <r>
    <s v="Payment"/>
    <d v="2010-01-06T00:00:00"/>
    <d v="2010-01-06T00:00:00"/>
    <x v="3"/>
    <x v="3"/>
    <s v="1st Bank HOA Reserve Account"/>
    <s v="Undeposited Funds"/>
    <n v="-450"/>
    <x v="2"/>
    <m/>
    <n v="5"/>
    <s v="In QB as Reserve Funds; Changed fm &quot;Dues&quot; to &quot;Working Capital Contribution&quot;"/>
  </r>
  <r>
    <s v="Payment"/>
    <d v="2010-02-02T00:00:00"/>
    <d v="2010-02-02T00:00:00"/>
    <x v="3"/>
    <x v="3"/>
    <s v="1st Bank HOA Checking"/>
    <s v="Undeposited Funds"/>
    <n v="37.5"/>
    <x v="0"/>
    <s v="2010 (complete)"/>
    <n v="5"/>
    <m/>
  </r>
  <r>
    <s v="Payment"/>
    <d v="2010-02-02T00:00:00"/>
    <d v="2010-02-02T00:00:00"/>
    <x v="3"/>
    <x v="3"/>
    <s v="1st Bank HOA Checking"/>
    <s v="Undeposited Funds"/>
    <n v="-1500"/>
    <x v="1"/>
    <s v="2010 (complete)"/>
    <n v="5"/>
    <m/>
  </r>
  <r>
    <s v="Payment"/>
    <d v="2010-02-02T00:00:00"/>
    <d v="2010-02-02T00:00:00"/>
    <x v="3"/>
    <x v="3"/>
    <s v="1st Bank HOA Checking"/>
    <s v="Undeposited Funds"/>
    <n v="5"/>
    <x v="3"/>
    <m/>
    <n v="5"/>
    <s v="??"/>
  </r>
  <r>
    <s v="Payment"/>
    <d v="2011-02-02T00:00:00"/>
    <d v="2011-02-02T00:00:00"/>
    <x v="4"/>
    <x v="3"/>
    <s v="1st Bank HOA Checking"/>
    <s v="Undeposited Funds"/>
    <n v="37.5"/>
    <x v="0"/>
    <s v="2011 (complete)"/>
    <n v="5"/>
    <m/>
  </r>
  <r>
    <s v="Payment"/>
    <d v="2011-02-02T00:00:00"/>
    <d v="2011-02-02T00:00:00"/>
    <x v="4"/>
    <x v="3"/>
    <s v="1st Bank HOA Checking"/>
    <s v="Undeposited Funds"/>
    <n v="-1500"/>
    <x v="1"/>
    <s v="2011 (complete)"/>
    <n v="5"/>
    <m/>
  </r>
  <r>
    <s v="Payment"/>
    <d v="2011-02-02T00:00:00"/>
    <d v="2011-02-02T00:00:00"/>
    <x v="4"/>
    <x v="3"/>
    <s v="1st Bank HOA Checking"/>
    <s v="Undeposited Funds"/>
    <n v="25"/>
    <x v="3"/>
    <m/>
    <n v="5"/>
    <m/>
  </r>
  <r>
    <s v="Payment"/>
    <d v="2011-04-18T00:00:00"/>
    <d v="2011-04-14T00:00:00"/>
    <x v="4"/>
    <x v="3"/>
    <s v="1st Bank HOA Checking"/>
    <s v="Undeposited Funds"/>
    <n v="-25"/>
    <x v="3"/>
    <m/>
    <n v="5"/>
    <s v="?? reimburse wire fee"/>
  </r>
  <r>
    <s v="Payment"/>
    <d v="2012-01-31T00:00:00"/>
    <d v="2012-01-31T00:00:00"/>
    <x v="5"/>
    <x v="3"/>
    <s v="1st Bank HOA Checking"/>
    <s v="Undeposited Funds"/>
    <n v="-1500"/>
    <x v="1"/>
    <s v="2012 (complete)"/>
    <n v="5"/>
    <m/>
  </r>
  <r>
    <s v="Payment"/>
    <d v="2013-02-13T00:00:00"/>
    <d v="2013-02-13T00:00:00"/>
    <x v="6"/>
    <x v="3"/>
    <s v="1st Bank HOA Checking"/>
    <s v="Undeposited Funds"/>
    <n v="60"/>
    <x v="0"/>
    <s v="2013 (complete)"/>
    <n v="5"/>
    <s v="$1,165 (total) = $1,250 (2013 dues left) + $25 wire fee credit + $60 discount"/>
  </r>
  <r>
    <s v="Payment"/>
    <d v="2013-02-13T00:00:00"/>
    <d v="2013-02-13T00:00:00"/>
    <x v="6"/>
    <x v="3"/>
    <s v="1st Bank HOA Checking"/>
    <s v="Undeposited Funds"/>
    <n v="-1250"/>
    <x v="1"/>
    <s v="2013 (complete)"/>
    <n v="5"/>
    <s v="$1,165 (total) = $1,250 (2013 dues left) + $25 wire fee credit"/>
  </r>
  <r>
    <s v="Payment"/>
    <d v="2013-02-13T00:00:00"/>
    <d v="2013-02-13T00:00:00"/>
    <x v="6"/>
    <x v="3"/>
    <s v="1st Bank HOA Checking"/>
    <s v="Undeposited Funds"/>
    <n v="-250"/>
    <x v="1"/>
    <s v="2013 (complete)"/>
    <n v="5"/>
    <s v="Separate deposit but same day as $1,165. "/>
  </r>
  <r>
    <s v="Payment"/>
    <d v="2013-02-13T00:00:00"/>
    <d v="2013-02-13T00:00:00"/>
    <x v="6"/>
    <x v="3"/>
    <s v="1st Bank HOA Checking"/>
    <s v="Undeposited Funds"/>
    <n v="25"/>
    <x v="3"/>
    <s v="2013 (complete)"/>
    <n v="5"/>
    <s v="$1,165 (total) = $1,250 (2013 dues left) + $25 wire fee credit"/>
  </r>
  <r>
    <s v="Payment"/>
    <d v="2014-05-07T00:00:00"/>
    <d v="2014-05-21T00:00:00"/>
    <x v="7"/>
    <x v="3"/>
    <s v="1st Bank HOA Checking"/>
    <s v="Undeposited Funds"/>
    <n v="100"/>
    <x v="0"/>
    <s v="2014 (complete)"/>
    <n v="5"/>
    <m/>
  </r>
  <r>
    <s v="Payment"/>
    <d v="2014-05-07T00:00:00"/>
    <d v="2014-05-21T00:00:00"/>
    <x v="7"/>
    <x v="3"/>
    <s v="1st Bank HOA Checking"/>
    <s v="Undeposited Funds"/>
    <n v="-1500"/>
    <x v="1"/>
    <s v="2014 (complete)"/>
    <n v="5"/>
    <m/>
  </r>
  <r>
    <s v="Payment"/>
    <d v="2014-05-07T00:00:00"/>
    <d v="2014-05-21T00:00:00"/>
    <x v="7"/>
    <x v="3"/>
    <s v="1st Bank HOA Checking"/>
    <s v="Undeposited Funds"/>
    <n v="25"/>
    <x v="3"/>
    <m/>
    <n v="5"/>
    <s v="??"/>
  </r>
  <r>
    <s v="Payment"/>
    <d v="2015-04-20T00:00:00"/>
    <d v="2015-04-23T00:00:00"/>
    <x v="8"/>
    <x v="3"/>
    <s v="1st Bank HOA Checking"/>
    <s v="Undeposited Funds"/>
    <n v="-1475"/>
    <x v="1"/>
    <m/>
    <n v="5"/>
    <s v="overpaid, carried a credit of $75 to next year  (KB)"/>
  </r>
  <r>
    <s v="Payment"/>
    <d v="2016-04-28T00:00:00"/>
    <d v="2016-04-25T00:00:00"/>
    <x v="9"/>
    <x v="3"/>
    <s v="1st Bank HOA Checking"/>
    <s v="Undeposited Funds"/>
    <n v="-775"/>
    <x v="1"/>
    <s v="April - Dec 2016"/>
    <n v="5"/>
    <m/>
  </r>
  <r>
    <s v="Payment"/>
    <d v="2017-04-12T00:00:00"/>
    <d v="2017-04-21T00:00:00"/>
    <x v="2"/>
    <x v="3"/>
    <s v="1st Bank HOA Checking"/>
    <s v="Undeposited Funds"/>
    <n v="-1125"/>
    <x v="1"/>
    <m/>
    <n v="5"/>
    <s v="full year dues plus wire fee"/>
  </r>
  <r>
    <s v="Payment"/>
    <d v="2018-02-13T00:00:00"/>
    <d v="2018-02-15T00:00:00"/>
    <x v="0"/>
    <x v="3"/>
    <s v="1st Bank HOA Checking"/>
    <s v="Undeposited Funds"/>
    <n v="100"/>
    <x v="0"/>
    <s v="2018 (complete)"/>
    <n v="5"/>
    <s v="Total payment $1075"/>
  </r>
  <r>
    <s v="Payment"/>
    <d v="2018-02-13T00:00:00"/>
    <d v="2018-02-15T00:00:00"/>
    <x v="0"/>
    <x v="3"/>
    <s v="1st Bank HOA Checking"/>
    <s v="Undeposited Funds"/>
    <n v="-1200"/>
    <x v="1"/>
    <s v="2018 (complete)"/>
    <n v="5"/>
    <s v="Total payment $1075"/>
  </r>
  <r>
    <s v="Payment"/>
    <d v="2018-02-13T00:00:00"/>
    <d v="2018-02-15T00:00:00"/>
    <x v="0"/>
    <x v="3"/>
    <s v="1st Bank HOA Checking"/>
    <s v="Undeposited Funds"/>
    <n v="25"/>
    <x v="3"/>
    <m/>
    <n v="5"/>
    <s v="??  Total payment $1075"/>
  </r>
  <r>
    <s v="Payment"/>
    <d v="2019-02-19T00:00:00"/>
    <d v="2019-02-17T00:00:00"/>
    <x v="1"/>
    <x v="3"/>
    <s v="1st Bank HOA Checking"/>
    <s v="Undeposited Funds"/>
    <n v="-1200"/>
    <x v="1"/>
    <s v="2019 (complete)"/>
    <n v="5"/>
    <s v="Total payment $1,235.05"/>
  </r>
  <r>
    <s v="Payment"/>
    <d v="2019-02-19T00:00:00"/>
    <d v="2019-02-17T00:00:00"/>
    <x v="1"/>
    <x v="3"/>
    <s v="1st Bank HOA Checking"/>
    <s v="Undeposited Funds"/>
    <n v="-35.049999999999997"/>
    <x v="4"/>
    <m/>
    <n v="5"/>
    <s v="credit card fees for 2019 annual dues"/>
  </r>
  <r>
    <s v="Payment"/>
    <d v="2009-11-03T00:00:00"/>
    <d v="2009-10-30T00:00:00"/>
    <x v="10"/>
    <x v="4"/>
    <s v="FNBC Checking 9018"/>
    <s v="Undeposited Funds"/>
    <n v="-160"/>
    <x v="1"/>
    <s v="Nov 2009"/>
    <n v="6"/>
    <s v="Purchase Date: 10/30/2009"/>
  </r>
  <r>
    <s v="Payment"/>
    <d v="2009-11-10T00:00:00"/>
    <d v="2009-10-30T00:00:00"/>
    <x v="10"/>
    <x v="4"/>
    <s v="1st Bank HOA Reserve Account"/>
    <s v="Undeposited Funds"/>
    <n v="-450"/>
    <x v="2"/>
    <s v="$900 deposit 11/10/2009"/>
    <n v="6"/>
    <s v="Changed fm &quot;Dues&quot; to &quot;Working Capital Contribution&quot;; in QB as Reserve Funds"/>
  </r>
  <r>
    <s v="Payment"/>
    <d v="2010-01-28T00:00:00"/>
    <d v="2010-01-28T00:00:00"/>
    <x v="3"/>
    <x v="4"/>
    <s v="1st Bank HOA Checking"/>
    <s v="Undeposited Funds"/>
    <n v="37.5"/>
    <x v="0"/>
    <s v="2010 (complete)"/>
    <n v="6"/>
    <s v="full year discount -$37.50 + one payment from the previous year"/>
  </r>
  <r>
    <s v="Payment"/>
    <d v="2010-01-28T00:00:00"/>
    <d v="2010-01-28T00:00:00"/>
    <x v="3"/>
    <x v="4"/>
    <s v="1st Bank HOA Checking"/>
    <s v="Undeposited Funds"/>
    <n v="-1500"/>
    <x v="1"/>
    <s v="2010 (complete)"/>
    <n v="6"/>
    <s v="$1,622.50 (total) = $1,500 (2010 dues) - $37.50 (discount) + $160 (2009 payment)"/>
  </r>
  <r>
    <s v="Payment"/>
    <d v="2010-01-28T00:00:00"/>
    <d v="2010-01-28T00:00:00"/>
    <x v="3"/>
    <x v="4"/>
    <s v="1st Bank HOA Checking"/>
    <s v="Undeposited Funds"/>
    <n v="-160"/>
    <x v="1"/>
    <s v="Dec 2009"/>
    <n v="6"/>
    <s v="pmt from 2009; full year discount -$37.50 + one payment from the previous year"/>
  </r>
  <r>
    <s v="Payment"/>
    <d v="2011-02-08T00:00:00"/>
    <d v="2011-02-08T00:00:00"/>
    <x v="4"/>
    <x v="4"/>
    <s v="1st Bank HOA Checking"/>
    <s v="Undeposited Funds"/>
    <n v="37.5"/>
    <x v="0"/>
    <s v="2011 (complete)"/>
    <n v="6"/>
    <m/>
  </r>
  <r>
    <s v="Payment"/>
    <d v="2011-02-08T00:00:00"/>
    <d v="2011-02-08T00:00:00"/>
    <x v="4"/>
    <x v="4"/>
    <s v="1st Bank HOA Checking"/>
    <s v="Undeposited Funds"/>
    <n v="-1500"/>
    <x v="1"/>
    <s v="2011 (complete)"/>
    <n v="6"/>
    <m/>
  </r>
  <r>
    <s v="Payment"/>
    <d v="2012-02-06T00:00:00"/>
    <d v="2012-02-05T00:00:00"/>
    <x v="5"/>
    <x v="4"/>
    <s v="1st Bank HOA Checking"/>
    <s v="Undeposited Funds"/>
    <n v="37.5"/>
    <x v="0"/>
    <s v="2012 (complete)"/>
    <n v="6"/>
    <m/>
  </r>
  <r>
    <s v="Payment"/>
    <d v="2012-02-06T00:00:00"/>
    <d v="2012-02-05T00:00:00"/>
    <x v="5"/>
    <x v="4"/>
    <s v="1st Bank HOA Checking"/>
    <s v="Undeposited Funds"/>
    <n v="-1500"/>
    <x v="1"/>
    <s v="2012 (complete)"/>
    <n v="6"/>
    <m/>
  </r>
  <r>
    <s v="Payment"/>
    <d v="2013-03-18T00:00:00"/>
    <d v="2013-03-16T00:00:00"/>
    <x v="6"/>
    <x v="4"/>
    <s v="1st Bank HOA Checking"/>
    <s v="Undeposited Funds"/>
    <n v="60"/>
    <x v="0"/>
    <s v="2013 (complete)"/>
    <n v="6"/>
    <m/>
  </r>
  <r>
    <s v="Payment"/>
    <d v="2013-03-18T00:00:00"/>
    <d v="2013-03-16T00:00:00"/>
    <x v="6"/>
    <x v="4"/>
    <s v="1st Bank HOA Checking"/>
    <s v="Undeposited Funds"/>
    <n v="-1500"/>
    <x v="1"/>
    <s v="2013 (complete)"/>
    <n v="6"/>
    <m/>
  </r>
  <r>
    <s v="Payment"/>
    <d v="2014-05-06T00:00:00"/>
    <d v="2014-05-04T00:00:00"/>
    <x v="7"/>
    <x v="4"/>
    <s v="1st Bank HOA Checking"/>
    <s v="Undeposited Funds"/>
    <n v="100"/>
    <x v="0"/>
    <s v="2014 (complete)"/>
    <n v="6"/>
    <m/>
  </r>
  <r>
    <s v="Payment"/>
    <d v="2014-05-06T00:00:00"/>
    <d v="2014-05-04T00:00:00"/>
    <x v="7"/>
    <x v="4"/>
    <s v="1st Bank HOA Checking"/>
    <s v="Undeposited Funds"/>
    <n v="-1500"/>
    <x v="1"/>
    <s v="2014 (complete)"/>
    <n v="6"/>
    <m/>
  </r>
  <r>
    <s v="Payment"/>
    <d v="2015-04-08T00:00:00"/>
    <d v="2015-04-07T00:00:00"/>
    <x v="8"/>
    <x v="4"/>
    <s v="1st Bank HOA Checking"/>
    <s v="Undeposited Funds"/>
    <n v="100"/>
    <x v="0"/>
    <s v="2015 (complete)"/>
    <n v="6"/>
    <m/>
  </r>
  <r>
    <s v="Payment"/>
    <d v="2015-04-08T00:00:00"/>
    <d v="2015-04-07T00:00:00"/>
    <x v="8"/>
    <x v="4"/>
    <s v="1st Bank HOA Checking"/>
    <s v="Undeposited Funds"/>
    <n v="-1500"/>
    <x v="1"/>
    <s v="2015 (complete)"/>
    <n v="6"/>
    <m/>
  </r>
  <r>
    <s v="Payment"/>
    <d v="2016-02-22T00:00:00"/>
    <d v="2016-02-21T00:00:00"/>
    <x v="9"/>
    <x v="4"/>
    <s v="1st Bank HOA Checking"/>
    <s v="Undeposited Funds"/>
    <n v="100"/>
    <x v="0"/>
    <s v="2016 (complete)"/>
    <n v="6"/>
    <m/>
  </r>
  <r>
    <s v="Payment"/>
    <d v="2016-02-22T00:00:00"/>
    <d v="2016-02-21T00:00:00"/>
    <x v="9"/>
    <x v="4"/>
    <s v="1st Bank HOA Checking"/>
    <s v="Undeposited Funds"/>
    <n v="-1200"/>
    <x v="1"/>
    <s v="2016 (complete)"/>
    <n v="6"/>
    <m/>
  </r>
  <r>
    <s v="Payment"/>
    <d v="2017-05-10T00:00:00"/>
    <d v="2017-05-07T00:00:00"/>
    <x v="2"/>
    <x v="4"/>
    <s v="1st Bank HOA Checking"/>
    <s v="Undeposited Funds"/>
    <n v="100"/>
    <x v="0"/>
    <s v="2017 (complete)"/>
    <n v="6"/>
    <m/>
  </r>
  <r>
    <s v="Payment"/>
    <d v="2017-05-10T00:00:00"/>
    <d v="2017-05-07T00:00:00"/>
    <x v="2"/>
    <x v="4"/>
    <s v="1st Bank HOA Checking"/>
    <s v="Undeposited Funds"/>
    <n v="-1200"/>
    <x v="1"/>
    <s v="2017 (complete)"/>
    <n v="6"/>
    <m/>
  </r>
  <r>
    <s v="Payment"/>
    <d v="2018-02-22T00:00:00"/>
    <d v="2018-02-22T00:00:00"/>
    <x v="0"/>
    <x v="4"/>
    <s v="1st Bank HOA Checking"/>
    <s v="Undeposited Funds"/>
    <n v="100"/>
    <x v="0"/>
    <s v="2018 (complete)"/>
    <n v="6"/>
    <m/>
  </r>
  <r>
    <s v="Payment"/>
    <d v="2018-02-22T00:00:00"/>
    <d v="2018-02-22T00:00:00"/>
    <x v="0"/>
    <x v="4"/>
    <s v="1st Bank HOA Checking"/>
    <s v="Undeposited Funds"/>
    <n v="-1200"/>
    <x v="1"/>
    <s v="2018 (complete)"/>
    <n v="6"/>
    <m/>
  </r>
  <r>
    <s v="Payment"/>
    <d v="2019-02-26T00:00:00"/>
    <d v="2019-02-26T00:00:00"/>
    <x v="1"/>
    <x v="4"/>
    <s v="1st Bank HOA Checking"/>
    <s v="Undeposited Funds"/>
    <n v="-300"/>
    <x v="1"/>
    <n v="3"/>
    <n v="6"/>
    <m/>
  </r>
  <r>
    <s v="Payment"/>
    <d v="2019-03-27T00:00:00"/>
    <d v="2019-03-25T00:00:00"/>
    <x v="1"/>
    <x v="4"/>
    <s v="1st Bank HOA Checking"/>
    <s v="Undeposited Funds"/>
    <n v="-300"/>
    <x v="1"/>
    <n v="3"/>
    <n v="6"/>
    <m/>
  </r>
  <r>
    <s v="Payment"/>
    <d v="2019-07-03T00:00:00"/>
    <d v="2019-07-01T00:00:00"/>
    <x v="1"/>
    <x v="4"/>
    <s v="1st Bank HOA Checking"/>
    <s v="Undeposited Funds"/>
    <n v="-300"/>
    <x v="1"/>
    <n v="3"/>
    <n v="6"/>
    <m/>
  </r>
  <r>
    <s v="Payment"/>
    <d v="2019-09-23T00:00:00"/>
    <d v="2019-09-19T00:00:00"/>
    <x v="1"/>
    <x v="4"/>
    <s v="1st Bank HOA Checking"/>
    <s v="Undeposited Funds"/>
    <n v="-300"/>
    <x v="1"/>
    <n v="3"/>
    <n v="6"/>
    <m/>
  </r>
  <r>
    <s v="Payment"/>
    <d v="2010-01-12T00:00:00"/>
    <d v="2010-01-11T00:00:00"/>
    <x v="3"/>
    <x v="5"/>
    <s v="1st Bank HOA Checking"/>
    <s v="Undeposited Funds"/>
    <n v="-125"/>
    <x v="1"/>
    <n v="1"/>
    <n v="7"/>
    <s v="Purchase Date: 12/24/2009"/>
  </r>
  <r>
    <s v="Payment"/>
    <d v="2010-01-12T00:00:00"/>
    <d v="2010-01-11T00:00:00"/>
    <x v="3"/>
    <x v="5"/>
    <s v="1st Bank HOA Reserve Account"/>
    <s v="Undeposited Funds"/>
    <n v="-450"/>
    <x v="2"/>
    <m/>
    <n v="7"/>
    <s v="Changed fm &quot;Dues&quot; to &quot;Working Capital Contribution&quot;; in QB as Reserve Funds"/>
  </r>
  <r>
    <s v="Payment"/>
    <d v="2010-03-19T00:00:00"/>
    <d v="2010-03-18T00:00:00"/>
    <x v="3"/>
    <x v="5"/>
    <s v="1st Bank HOA Checking"/>
    <s v="Undeposited Funds"/>
    <n v="-125"/>
    <x v="1"/>
    <n v="1"/>
    <n v="7"/>
    <m/>
  </r>
  <r>
    <s v="Payment"/>
    <d v="2010-03-19T00:00:00"/>
    <d v="2010-03-18T00:00:00"/>
    <x v="3"/>
    <x v="5"/>
    <s v="1st Bank HOA Checking"/>
    <s v="Undeposited Funds"/>
    <n v="-125"/>
    <x v="1"/>
    <n v="1"/>
    <n v="7"/>
    <m/>
  </r>
  <r>
    <s v="Payment"/>
    <d v="2010-04-16T00:00:00"/>
    <d v="2010-04-15T00:00:00"/>
    <x v="3"/>
    <x v="5"/>
    <s v="1st Bank HOA Checking"/>
    <s v="Undeposited Funds"/>
    <n v="-125"/>
    <x v="1"/>
    <n v="1"/>
    <n v="7"/>
    <m/>
  </r>
  <r>
    <s v="Payment"/>
    <d v="2010-06-26T00:00:00"/>
    <d v="2010-06-26T00:00:00"/>
    <x v="3"/>
    <x v="5"/>
    <s v="1st Bank HOA Checking"/>
    <s v="Undeposited Funds"/>
    <n v="-125"/>
    <x v="1"/>
    <n v="1"/>
    <n v="7"/>
    <m/>
  </r>
  <r>
    <s v="Payment"/>
    <d v="2010-06-26T00:00:00"/>
    <d v="2010-06-26T00:00:00"/>
    <x v="3"/>
    <x v="5"/>
    <s v="1st Bank HOA Checking"/>
    <s v="Undeposited Funds"/>
    <n v="-125"/>
    <x v="1"/>
    <n v="1"/>
    <n v="7"/>
    <m/>
  </r>
  <r>
    <s v="Payment"/>
    <d v="2010-08-06T00:00:00"/>
    <d v="2010-08-05T00:00:00"/>
    <x v="3"/>
    <x v="5"/>
    <s v="1st Bank HOA Checking"/>
    <s v="Undeposited Funds"/>
    <n v="-125"/>
    <x v="1"/>
    <n v="1"/>
    <n v="7"/>
    <m/>
  </r>
  <r>
    <s v="Payment"/>
    <d v="2010-08-20T00:00:00"/>
    <d v="2010-08-20T00:00:00"/>
    <x v="3"/>
    <x v="5"/>
    <s v="1st Bank HOA Checking"/>
    <s v="Undeposited Funds"/>
    <n v="-125"/>
    <x v="1"/>
    <n v="1"/>
    <n v="7"/>
    <m/>
  </r>
  <r>
    <s v="Payment"/>
    <d v="2010-10-01T00:00:00"/>
    <d v="2010-09-30T00:00:00"/>
    <x v="3"/>
    <x v="5"/>
    <s v="1st Bank HOA Checking"/>
    <s v="Undeposited Funds"/>
    <n v="-125"/>
    <x v="1"/>
    <n v="1"/>
    <n v="7"/>
    <m/>
  </r>
  <r>
    <s v="Payment"/>
    <d v="2010-10-25T00:00:00"/>
    <d v="2010-10-23T00:00:00"/>
    <x v="3"/>
    <x v="5"/>
    <s v="1st Bank HOA Checking"/>
    <s v="Undeposited Funds"/>
    <n v="-125"/>
    <x v="1"/>
    <n v="1"/>
    <n v="7"/>
    <m/>
  </r>
  <r>
    <s v="Payment"/>
    <d v="2010-12-10T00:00:00"/>
    <d v="2010-12-09T00:00:00"/>
    <x v="3"/>
    <x v="5"/>
    <s v="1st Bank HOA Checking"/>
    <s v="Undeposited Funds"/>
    <n v="-125"/>
    <x v="1"/>
    <n v="1"/>
    <n v="7"/>
    <m/>
  </r>
  <r>
    <s v="Payment"/>
    <d v="2010-12-10T00:00:00"/>
    <d v="2010-12-09T00:00:00"/>
    <x v="3"/>
    <x v="5"/>
    <s v="1st Bank HOA Checking"/>
    <s v="Undeposited Funds"/>
    <n v="-125"/>
    <x v="1"/>
    <n v="1"/>
    <n v="7"/>
    <m/>
  </r>
  <r>
    <s v="Payment"/>
    <d v="2011-02-08T00:00:00"/>
    <d v="2011-02-08T00:00:00"/>
    <x v="4"/>
    <x v="5"/>
    <s v="1st Bank HOA Checking"/>
    <s v="Undeposited Funds"/>
    <n v="-125"/>
    <x v="1"/>
    <n v="1"/>
    <n v="7"/>
    <m/>
  </r>
  <r>
    <s v="Payment"/>
    <d v="2011-02-08T00:00:00"/>
    <d v="2011-02-08T00:00:00"/>
    <x v="4"/>
    <x v="5"/>
    <s v="1st Bank HOA Checking"/>
    <s v="Undeposited Funds"/>
    <n v="-125"/>
    <x v="1"/>
    <n v="1"/>
    <n v="7"/>
    <m/>
  </r>
  <r>
    <s v="Payment"/>
    <d v="2011-03-21T00:00:00"/>
    <d v="2011-03-19T00:00:00"/>
    <x v="4"/>
    <x v="5"/>
    <s v="1st Bank HOA Checking"/>
    <s v="Undeposited Funds"/>
    <n v="-125"/>
    <x v="1"/>
    <n v="1"/>
    <n v="7"/>
    <m/>
  </r>
  <r>
    <s v="Payment"/>
    <d v="2011-04-18T00:00:00"/>
    <d v="2011-04-14T00:00:00"/>
    <x v="4"/>
    <x v="5"/>
    <s v="1st Bank HOA Checking"/>
    <s v="Undeposited Funds"/>
    <n v="-125"/>
    <x v="1"/>
    <n v="1"/>
    <n v="7"/>
    <m/>
  </r>
  <r>
    <s v="Payment"/>
    <d v="2011-05-13T00:00:00"/>
    <d v="2011-05-13T00:00:00"/>
    <x v="4"/>
    <x v="5"/>
    <s v="1st Bank HOA Checking"/>
    <s v="Undeposited Funds"/>
    <n v="-125"/>
    <x v="1"/>
    <n v="1"/>
    <n v="7"/>
    <m/>
  </r>
  <r>
    <s v="Payment"/>
    <d v="2011-06-10T00:00:00"/>
    <d v="2011-06-10T00:00:00"/>
    <x v="4"/>
    <x v="5"/>
    <s v="1st Bank HOA Checking"/>
    <s v="Undeposited Funds"/>
    <n v="-125"/>
    <x v="1"/>
    <n v="1"/>
    <n v="7"/>
    <m/>
  </r>
  <r>
    <s v="Payment"/>
    <d v="2011-07-18T00:00:00"/>
    <d v="2011-07-16T00:00:00"/>
    <x v="4"/>
    <x v="5"/>
    <s v="1st Bank HOA Checking"/>
    <s v="Undeposited Funds"/>
    <n v="-125"/>
    <x v="1"/>
    <n v="1"/>
    <n v="7"/>
    <m/>
  </r>
  <r>
    <s v="Payment"/>
    <d v="2011-08-26T00:00:00"/>
    <d v="2011-08-24T00:00:00"/>
    <x v="4"/>
    <x v="5"/>
    <s v="1st Bank HOA Checking"/>
    <s v="Undeposited Funds"/>
    <n v="-125"/>
    <x v="1"/>
    <n v="1"/>
    <n v="7"/>
    <m/>
  </r>
  <r>
    <s v="Payment"/>
    <d v="2011-10-10T00:00:00"/>
    <d v="2011-10-07T00:00:00"/>
    <x v="4"/>
    <x v="5"/>
    <s v="1st Bank HOA Checking"/>
    <s v="Undeposited Funds"/>
    <n v="-125"/>
    <x v="1"/>
    <n v="1"/>
    <n v="7"/>
    <m/>
  </r>
  <r>
    <s v="Payment"/>
    <d v="2011-10-27T00:00:00"/>
    <d v="2011-10-27T00:00:00"/>
    <x v="4"/>
    <x v="5"/>
    <s v="1st Bank HOA Checking"/>
    <s v="Undeposited Funds"/>
    <n v="-125"/>
    <x v="1"/>
    <n v="1"/>
    <n v="7"/>
    <m/>
  </r>
  <r>
    <s v="Payment"/>
    <d v="2011-11-18T00:00:00"/>
    <d v="2011-11-18T00:00:00"/>
    <x v="4"/>
    <x v="5"/>
    <s v="1st Bank HOA Checking"/>
    <s v="Undeposited Funds"/>
    <n v="-125"/>
    <x v="1"/>
    <n v="1"/>
    <n v="7"/>
    <m/>
  </r>
  <r>
    <s v="Payment"/>
    <d v="2011-12-12T00:00:00"/>
    <d v="2011-12-12T00:00:00"/>
    <x v="4"/>
    <x v="5"/>
    <s v="1st Bank HOA Checking"/>
    <s v="Undeposited Funds"/>
    <n v="-125"/>
    <x v="1"/>
    <n v="1"/>
    <n v="7"/>
    <m/>
  </r>
  <r>
    <s v="Payment"/>
    <d v="2012-01-20T00:00:00"/>
    <d v="2012-01-20T00:00:00"/>
    <x v="5"/>
    <x v="5"/>
    <s v="1st Bank HOA Checking"/>
    <s v="Undeposited Funds"/>
    <n v="-125"/>
    <x v="1"/>
    <n v="1"/>
    <n v="7"/>
    <m/>
  </r>
  <r>
    <s v="Payment"/>
    <d v="2012-02-22T00:00:00"/>
    <d v="2012-02-21T00:00:00"/>
    <x v="5"/>
    <x v="5"/>
    <s v="1st Bank HOA Checking"/>
    <s v="Undeposited Funds"/>
    <n v="-125"/>
    <x v="1"/>
    <n v="1"/>
    <n v="7"/>
    <m/>
  </r>
  <r>
    <s v="Payment"/>
    <d v="2012-03-16T00:00:00"/>
    <d v="2012-03-16T00:00:00"/>
    <x v="5"/>
    <x v="5"/>
    <s v="1st Bank HOA Checking"/>
    <s v="Undeposited Funds"/>
    <n v="-125"/>
    <x v="1"/>
    <n v="1"/>
    <n v="7"/>
    <m/>
  </r>
  <r>
    <s v="Payment"/>
    <d v="2012-05-03T00:00:00"/>
    <d v="2012-05-03T00:00:00"/>
    <x v="5"/>
    <x v="5"/>
    <s v="1st Bank HOA Checking"/>
    <s v="Undeposited Funds"/>
    <n v="-125"/>
    <x v="1"/>
    <n v="1"/>
    <n v="7"/>
    <m/>
  </r>
  <r>
    <s v="Payment"/>
    <d v="2012-06-11T00:00:00"/>
    <d v="2012-06-11T00:00:00"/>
    <x v="5"/>
    <x v="5"/>
    <s v="1st Bank HOA Checking"/>
    <s v="Undeposited Funds"/>
    <n v="-125"/>
    <x v="1"/>
    <n v="1"/>
    <n v="7"/>
    <m/>
  </r>
  <r>
    <s v="Payment"/>
    <d v="2012-07-10T00:00:00"/>
    <d v="2012-07-08T00:00:00"/>
    <x v="5"/>
    <x v="5"/>
    <s v="1st Bank HOA Checking"/>
    <s v="Undeposited Funds"/>
    <n v="-125"/>
    <x v="1"/>
    <n v="1"/>
    <n v="7"/>
    <m/>
  </r>
  <r>
    <s v="Payment"/>
    <d v="2012-09-07T00:00:00"/>
    <d v="2012-09-07T00:00:00"/>
    <x v="5"/>
    <x v="5"/>
    <s v="1st Bank HOA Checking"/>
    <s v="Undeposited Funds"/>
    <n v="-125"/>
    <x v="1"/>
    <n v="1"/>
    <n v="7"/>
    <m/>
  </r>
  <r>
    <s v="Payment"/>
    <d v="2012-09-07T00:00:00"/>
    <d v="2012-09-07T00:00:00"/>
    <x v="5"/>
    <x v="5"/>
    <s v="1st Bank HOA Checking"/>
    <s v="Undeposited Funds"/>
    <n v="-125"/>
    <x v="1"/>
    <n v="1"/>
    <n v="7"/>
    <m/>
  </r>
  <r>
    <s v="Payment"/>
    <d v="2012-10-11T00:00:00"/>
    <d v="2012-10-10T00:00:00"/>
    <x v="5"/>
    <x v="5"/>
    <s v="1st Bank HOA Checking"/>
    <s v="Undeposited Funds"/>
    <n v="-125"/>
    <x v="1"/>
    <n v="1"/>
    <n v="7"/>
    <m/>
  </r>
  <r>
    <s v="Payment"/>
    <d v="2013-02-11T00:00:00"/>
    <d v="2013-02-08T00:00:00"/>
    <x v="6"/>
    <x v="5"/>
    <s v="1st Bank HOA Checking"/>
    <s v="Undeposited Funds"/>
    <n v="-125"/>
    <x v="1"/>
    <n v="1"/>
    <n v="7"/>
    <m/>
  </r>
  <r>
    <s v="Payment"/>
    <d v="2013-02-22T00:00:00"/>
    <d v="2013-02-22T00:00:00"/>
    <x v="6"/>
    <x v="5"/>
    <s v="1st Bank HOA Checking"/>
    <s v="Undeposited Funds"/>
    <n v="-125"/>
    <x v="1"/>
    <n v="1"/>
    <n v="7"/>
    <m/>
  </r>
  <r>
    <s v="Payment"/>
    <d v="2013-03-18T00:00:00"/>
    <d v="2013-03-16T00:00:00"/>
    <x v="6"/>
    <x v="5"/>
    <s v="1st Bank HOA Checking"/>
    <s v="Undeposited Funds"/>
    <n v="-125"/>
    <x v="1"/>
    <n v="1"/>
    <n v="7"/>
    <m/>
  </r>
  <r>
    <s v="Payment"/>
    <d v="2013-05-09T00:00:00"/>
    <d v="2013-05-08T00:00:00"/>
    <x v="6"/>
    <x v="5"/>
    <s v="1st Bank HOA Checking"/>
    <s v="Undeposited Funds"/>
    <n v="-125"/>
    <x v="1"/>
    <n v="1"/>
    <n v="7"/>
    <m/>
  </r>
  <r>
    <s v="Payment"/>
    <d v="2013-05-21T00:00:00"/>
    <d v="2013-05-21T00:00:00"/>
    <x v="6"/>
    <x v="5"/>
    <s v="1st Bank HOA Checking"/>
    <s v="Undeposited Funds"/>
    <n v="-125"/>
    <x v="1"/>
    <n v="1"/>
    <n v="7"/>
    <m/>
  </r>
  <r>
    <s v="Payment"/>
    <d v="2013-06-20T00:00:00"/>
    <d v="2013-06-20T00:00:00"/>
    <x v="6"/>
    <x v="5"/>
    <s v="1st Bank HOA Checking"/>
    <s v="Undeposited Funds"/>
    <n v="-125"/>
    <x v="1"/>
    <n v="1"/>
    <n v="7"/>
    <m/>
  </r>
  <r>
    <s v="Payment"/>
    <d v="2013-07-22T00:00:00"/>
    <d v="2013-07-22T00:00:00"/>
    <x v="6"/>
    <x v="5"/>
    <s v="1st Bank HOA Checking"/>
    <s v="Undeposited Funds"/>
    <n v="-125"/>
    <x v="1"/>
    <n v="1"/>
    <n v="7"/>
    <m/>
  </r>
  <r>
    <s v="Payment"/>
    <d v="2013-08-19T00:00:00"/>
    <d v="2013-08-19T00:00:00"/>
    <x v="6"/>
    <x v="5"/>
    <s v="1st Bank HOA Checking"/>
    <s v="Undeposited Funds"/>
    <n v="-125"/>
    <x v="1"/>
    <n v="1"/>
    <n v="7"/>
    <m/>
  </r>
  <r>
    <s v="Payment"/>
    <d v="2013-10-04T00:00:00"/>
    <d v="2013-10-03T00:00:00"/>
    <x v="6"/>
    <x v="5"/>
    <s v="1st Bank HOA Checking"/>
    <s v="Undeposited Funds"/>
    <n v="-350"/>
    <x v="1"/>
    <s v="Jun-Aug 2013"/>
    <n v="7"/>
    <s v="Dues June, July, Aug  (KB)"/>
  </r>
  <r>
    <s v="Payment"/>
    <d v="2013-10-04T00:00:00"/>
    <d v="2013-10-03T00:00:00"/>
    <x v="6"/>
    <x v="5"/>
    <s v="1st Bank HOA Checking"/>
    <s v="Undeposited Funds"/>
    <n v="-125"/>
    <x v="1"/>
    <n v="1"/>
    <n v="7"/>
    <m/>
  </r>
  <r>
    <s v="Payment"/>
    <d v="2013-11-04T00:00:00"/>
    <d v="2013-11-01T00:00:00"/>
    <x v="6"/>
    <x v="5"/>
    <s v="1st Bank HOA Checking"/>
    <s v="Undeposited Funds"/>
    <n v="-125"/>
    <x v="1"/>
    <n v="1"/>
    <n v="7"/>
    <m/>
  </r>
  <r>
    <s v="Payment"/>
    <d v="2013-12-09T00:00:00"/>
    <d v="2013-12-06T00:00:00"/>
    <x v="6"/>
    <x v="5"/>
    <s v="1st Bank HOA Checking"/>
    <s v="Undeposited Funds"/>
    <n v="-125"/>
    <x v="1"/>
    <n v="1"/>
    <n v="7"/>
    <m/>
  </r>
  <r>
    <s v="Payment"/>
    <d v="2014-01-02T00:00:00"/>
    <d v="2014-01-02T00:00:00"/>
    <x v="7"/>
    <x v="5"/>
    <s v="1st Bank HOA Checking"/>
    <s v="Undeposited Funds"/>
    <n v="-125"/>
    <x v="1"/>
    <n v="1"/>
    <n v="7"/>
    <m/>
  </r>
  <r>
    <s v="Payment"/>
    <d v="2014-01-21T00:00:00"/>
    <d v="2014-01-08T00:00:00"/>
    <x v="7"/>
    <x v="5"/>
    <s v="1st Bank HOA Checking"/>
    <s v="Undeposited Funds"/>
    <n v="-125"/>
    <x v="1"/>
    <n v="1"/>
    <n v="7"/>
    <m/>
  </r>
  <r>
    <s v="Payment"/>
    <d v="2014-03-11T00:00:00"/>
    <d v="2014-03-11T00:00:00"/>
    <x v="7"/>
    <x v="5"/>
    <s v="1st Bank HOA Checking"/>
    <s v="Undeposited Funds"/>
    <n v="-125"/>
    <x v="1"/>
    <n v="1"/>
    <n v="7"/>
    <m/>
  </r>
  <r>
    <s v="Payment"/>
    <d v="2014-04-21T00:00:00"/>
    <d v="2014-04-18T00:00:00"/>
    <x v="7"/>
    <x v="5"/>
    <s v="1st Bank HOA Checking"/>
    <s v="Undeposited Funds"/>
    <n v="-125"/>
    <x v="1"/>
    <n v="1"/>
    <n v="7"/>
    <m/>
  </r>
  <r>
    <s v="Payment"/>
    <d v="2014-05-21T00:00:00"/>
    <d v="2014-05-06T00:00:00"/>
    <x v="7"/>
    <x v="5"/>
    <s v="1st Bank HOA Checking"/>
    <s v="Undeposited Funds"/>
    <n v="-125"/>
    <x v="1"/>
    <n v="1"/>
    <n v="7"/>
    <m/>
  </r>
  <r>
    <s v="Payment"/>
    <d v="2014-07-28T00:00:00"/>
    <d v="2014-07-15T00:00:00"/>
    <x v="7"/>
    <x v="5"/>
    <s v="1st Bank HOA Checking"/>
    <s v="Undeposited Funds"/>
    <n v="-125"/>
    <x v="1"/>
    <n v="1"/>
    <n v="7"/>
    <m/>
  </r>
  <r>
    <s v="Payment"/>
    <d v="2014-08-29T00:00:00"/>
    <d v="2014-08-12T00:00:00"/>
    <x v="7"/>
    <x v="5"/>
    <s v="1st Bank HOA Checking"/>
    <s v="Undeposited Funds"/>
    <n v="-125"/>
    <x v="1"/>
    <n v="1"/>
    <n v="7"/>
    <m/>
  </r>
  <r>
    <s v="Payment"/>
    <d v="2014-10-23T00:00:00"/>
    <d v="2014-10-17T00:00:00"/>
    <x v="7"/>
    <x v="5"/>
    <s v="1st Bank HOA Checking"/>
    <s v="Undeposited Funds"/>
    <n v="-125"/>
    <x v="1"/>
    <n v="1"/>
    <n v="7"/>
    <m/>
  </r>
  <r>
    <s v="Payment"/>
    <d v="2014-11-25T00:00:00"/>
    <d v="2014-11-21T00:00:00"/>
    <x v="7"/>
    <x v="5"/>
    <s v="1st Bank HOA Checking"/>
    <s v="Undeposited Funds"/>
    <n v="-125"/>
    <x v="1"/>
    <n v="1"/>
    <n v="7"/>
    <m/>
  </r>
  <r>
    <s v="Payment"/>
    <d v="2014-12-18T00:00:00"/>
    <d v="2014-12-18T00:00:00"/>
    <x v="7"/>
    <x v="5"/>
    <s v="1st Bank HOA Checking"/>
    <s v="Undeposited Funds"/>
    <n v="-125"/>
    <x v="1"/>
    <n v="1"/>
    <n v="7"/>
    <m/>
  </r>
  <r>
    <s v="Payment"/>
    <d v="2015-02-19T00:00:00"/>
    <d v="2015-02-19T00:00:00"/>
    <x v="8"/>
    <x v="5"/>
    <s v="1st Bank HOA Checking"/>
    <s v="Undeposited Funds"/>
    <n v="-125"/>
    <x v="1"/>
    <n v="1"/>
    <n v="7"/>
    <m/>
  </r>
  <r>
    <s v="Payment"/>
    <d v="2015-03-26T00:00:00"/>
    <d v="2015-03-26T00:00:00"/>
    <x v="8"/>
    <x v="5"/>
    <s v="1st Bank HOA Checking"/>
    <s v="Undeposited Funds"/>
    <n v="-125"/>
    <x v="1"/>
    <n v="1"/>
    <n v="7"/>
    <m/>
  </r>
  <r>
    <s v="Payment"/>
    <d v="2015-04-23T00:00:00"/>
    <d v="2015-04-23T00:00:00"/>
    <x v="8"/>
    <x v="5"/>
    <s v="1st Bank HOA Checking"/>
    <s v="Undeposited Funds"/>
    <n v="-400"/>
    <x v="1"/>
    <m/>
    <n v="7"/>
    <s v="Dues Dec 2014, Jan, Feb, Mar 2015 "/>
  </r>
  <r>
    <s v="Payment"/>
    <d v="2015-04-23T00:00:00"/>
    <d v="2015-04-23T00:00:00"/>
    <x v="8"/>
    <x v="5"/>
    <s v="1st Bank HOA Checking"/>
    <s v="Undeposited Funds"/>
    <n v="-125"/>
    <x v="1"/>
    <n v="1"/>
    <n v="7"/>
    <m/>
  </r>
  <r>
    <s v="Payment"/>
    <d v="2015-05-26T00:00:00"/>
    <d v="2015-05-26T00:00:00"/>
    <x v="8"/>
    <x v="5"/>
    <s v="1st Bank HOA Checking"/>
    <s v="Undeposited Funds"/>
    <n v="-125"/>
    <x v="1"/>
    <n v="1"/>
    <n v="7"/>
    <s v="No adjustment made for change in 2015 dues amount from $125 to $100 but it looks like adjustments were made in 2016, 2017, 2018"/>
  </r>
  <r>
    <s v="Payment"/>
    <d v="2015-06-25T00:00:00"/>
    <d v="2015-06-25T00:00:00"/>
    <x v="8"/>
    <x v="5"/>
    <s v="1st Bank HOA Checking"/>
    <s v="Undeposited Funds"/>
    <n v="-125"/>
    <x v="1"/>
    <n v="1"/>
    <n v="7"/>
    <m/>
  </r>
  <r>
    <s v="Payment"/>
    <d v="2015-07-20T00:00:00"/>
    <d v="2015-07-19T00:00:00"/>
    <x v="8"/>
    <x v="5"/>
    <s v="1st Bank HOA Checking"/>
    <s v="Undeposited Funds"/>
    <n v="-125"/>
    <x v="1"/>
    <n v="1"/>
    <n v="7"/>
    <m/>
  </r>
  <r>
    <s v="Payment"/>
    <d v="2015-08-26T00:00:00"/>
    <d v="2015-08-25T00:00:00"/>
    <x v="8"/>
    <x v="5"/>
    <s v="1st Bank HOA Checking"/>
    <s v="Undeposited Funds"/>
    <n v="-125"/>
    <x v="1"/>
    <n v="1"/>
    <n v="7"/>
    <m/>
  </r>
  <r>
    <s v="Payment"/>
    <d v="2015-09-23T00:00:00"/>
    <d v="2015-09-23T00:00:00"/>
    <x v="8"/>
    <x v="5"/>
    <s v="1st Bank HOA Checking"/>
    <s v="Undeposited Funds"/>
    <n v="-125"/>
    <x v="1"/>
    <n v="1"/>
    <n v="7"/>
    <m/>
  </r>
  <r>
    <s v="Payment"/>
    <d v="2015-10-21T00:00:00"/>
    <d v="2015-10-16T00:00:00"/>
    <x v="8"/>
    <x v="5"/>
    <s v="1st Bank HOA Checking"/>
    <s v="Undeposited Funds"/>
    <n v="-125"/>
    <x v="1"/>
    <n v="1"/>
    <n v="7"/>
    <m/>
  </r>
  <r>
    <s v="Payment"/>
    <d v="2015-11-25T00:00:00"/>
    <d v="2015-11-23T00:00:00"/>
    <x v="8"/>
    <x v="5"/>
    <s v="1st Bank HOA Checking"/>
    <s v="Undeposited Funds"/>
    <n v="-125"/>
    <x v="1"/>
    <n v="1"/>
    <n v="7"/>
    <m/>
  </r>
  <r>
    <s v="Payment"/>
    <d v="2015-12-21T00:00:00"/>
    <d v="2015-12-21T00:00:00"/>
    <x v="8"/>
    <x v="5"/>
    <s v="1st Bank HOA Checking"/>
    <s v="Undeposited Funds"/>
    <n v="-125"/>
    <x v="1"/>
    <n v="1"/>
    <n v="7"/>
    <m/>
  </r>
  <r>
    <s v="Payment"/>
    <d v="2016-02-04T00:00:00"/>
    <d v="2016-01-29T00:00:00"/>
    <x v="9"/>
    <x v="5"/>
    <s v="1st Bank HOA Checking"/>
    <s v="Undeposited Funds"/>
    <n v="-125"/>
    <x v="1"/>
    <s v="2015 dues?"/>
    <n v="7"/>
    <s v="March 2016 + $25 left over from Jan/Feb 2016 invoice"/>
  </r>
  <r>
    <s v="Payment"/>
    <d v="2016-02-22T00:00:00"/>
    <d v="2016-02-21T00:00:00"/>
    <x v="9"/>
    <x v="5"/>
    <s v="1st Bank HOA Checking"/>
    <s v="Undeposited Funds"/>
    <n v="-125"/>
    <x v="1"/>
    <s v="2015 dues?"/>
    <n v="7"/>
    <s v="April 2016 + $25 for May 2016"/>
  </r>
  <r>
    <s v="Payment"/>
    <d v="2016-03-21T00:00:00"/>
    <d v="2016-03-21T00:00:00"/>
    <x v="9"/>
    <x v="5"/>
    <s v="1st Bank HOA Checking"/>
    <s v="Undeposited Funds"/>
    <n v="-125"/>
    <x v="1"/>
    <s v="2015 dues?"/>
    <n v="7"/>
    <s v="Remaining $75 from May + $50 for June 2016"/>
  </r>
  <r>
    <s v="Payment"/>
    <d v="2016-06-20T00:00:00"/>
    <d v="2016-06-16T00:00:00"/>
    <x v="9"/>
    <x v="5"/>
    <s v="1st Bank HOA Checking"/>
    <s v="Undeposited Funds"/>
    <n v="-100"/>
    <x v="1"/>
    <n v="1"/>
    <n v="7"/>
    <m/>
  </r>
  <r>
    <s v="Payment"/>
    <d v="2016-07-26T00:00:00"/>
    <d v="2016-07-26T00:00:00"/>
    <x v="9"/>
    <x v="5"/>
    <s v="1st Bank HOA Checking"/>
    <s v="Undeposited Funds"/>
    <n v="-100"/>
    <x v="1"/>
    <n v="1"/>
    <n v="7"/>
    <m/>
  </r>
  <r>
    <s v="Payment"/>
    <d v="2016-11-02T00:00:00"/>
    <d v="2016-10-25T00:00:00"/>
    <x v="9"/>
    <x v="5"/>
    <s v="1st Bank HOA Checking"/>
    <s v="Undeposited Funds"/>
    <n v="-100"/>
    <x v="1"/>
    <n v="1"/>
    <n v="7"/>
    <m/>
  </r>
  <r>
    <s v="Payment"/>
    <d v="2016-11-22T00:00:00"/>
    <d v="2016-11-22T00:00:00"/>
    <x v="9"/>
    <x v="5"/>
    <s v="1st Bank HOA Checking"/>
    <s v="Undeposited Funds"/>
    <n v="-100"/>
    <x v="1"/>
    <n v="1"/>
    <n v="7"/>
    <m/>
  </r>
  <r>
    <s v="Payment"/>
    <d v="2017-01-11T00:00:00"/>
    <d v="2016-12-31T00:00:00"/>
    <x v="9"/>
    <x v="5"/>
    <s v="1st Bank HOA Checking"/>
    <s v="Undeposited Funds"/>
    <n v="-100"/>
    <x v="1"/>
    <n v="1"/>
    <n v="7"/>
    <m/>
  </r>
  <r>
    <s v="Payment"/>
    <d v="2017-01-25T00:00:00"/>
    <d v="2017-01-25T00:00:00"/>
    <x v="2"/>
    <x v="5"/>
    <s v="1st Bank HOA Checking"/>
    <s v="Undeposited Funds"/>
    <n v="-100"/>
    <x v="1"/>
    <n v="1"/>
    <n v="7"/>
    <m/>
  </r>
  <r>
    <s v="Payment"/>
    <d v="2017-02-27T00:00:00"/>
    <d v="2017-02-27T00:00:00"/>
    <x v="2"/>
    <x v="5"/>
    <s v="1st Bank HOA Checking"/>
    <s v="Undeposited Funds"/>
    <n v="-100"/>
    <x v="1"/>
    <n v="1"/>
    <n v="7"/>
    <m/>
  </r>
  <r>
    <s v="Payment"/>
    <d v="2017-03-21T00:00:00"/>
    <d v="2017-03-18T00:00:00"/>
    <x v="2"/>
    <x v="5"/>
    <s v="1st Bank HOA Checking"/>
    <s v="Undeposited Funds"/>
    <n v="-100"/>
    <x v="1"/>
    <n v="1"/>
    <n v="7"/>
    <m/>
  </r>
  <r>
    <s v="Payment"/>
    <d v="2017-04-21T00:00:00"/>
    <d v="2017-04-10T00:00:00"/>
    <x v="2"/>
    <x v="5"/>
    <s v="1st Bank HOA Checking"/>
    <s v="Undeposited Funds"/>
    <n v="-100"/>
    <x v="1"/>
    <n v="1"/>
    <n v="7"/>
    <m/>
  </r>
  <r>
    <s v="Payment"/>
    <d v="2017-05-25T00:00:00"/>
    <d v="2017-05-10T00:00:00"/>
    <x v="2"/>
    <x v="5"/>
    <s v="1st Bank HOA Checking"/>
    <s v="Undeposited Funds"/>
    <n v="-100"/>
    <x v="1"/>
    <n v="1"/>
    <n v="7"/>
    <m/>
  </r>
  <r>
    <s v="Payment"/>
    <d v="2017-06-23T00:00:00"/>
    <d v="2017-06-21T00:00:00"/>
    <x v="2"/>
    <x v="5"/>
    <s v="1st Bank HOA Checking"/>
    <s v="Undeposited Funds"/>
    <n v="-100"/>
    <x v="1"/>
    <n v="1"/>
    <n v="7"/>
    <m/>
  </r>
  <r>
    <s v="Payment"/>
    <d v="2017-07-26T00:00:00"/>
    <d v="2017-07-22T00:00:00"/>
    <x v="2"/>
    <x v="5"/>
    <s v="1st Bank HOA Checking"/>
    <s v="Undeposited Funds"/>
    <n v="-100"/>
    <x v="1"/>
    <n v="1"/>
    <n v="7"/>
    <m/>
  </r>
  <r>
    <s v="Payment"/>
    <d v="2017-08-24T00:00:00"/>
    <d v="2017-08-24T00:00:00"/>
    <x v="2"/>
    <x v="5"/>
    <s v="1st Bank HOA Checking"/>
    <s v="Undeposited Funds"/>
    <n v="-100"/>
    <x v="1"/>
    <n v="1"/>
    <n v="7"/>
    <m/>
  </r>
  <r>
    <s v="Payment"/>
    <d v="2017-09-25T00:00:00"/>
    <d v="2017-09-21T00:00:00"/>
    <x v="2"/>
    <x v="5"/>
    <s v="1st Bank HOA Checking"/>
    <s v="Undeposited Funds"/>
    <n v="-100"/>
    <x v="1"/>
    <n v="1"/>
    <n v="7"/>
    <m/>
  </r>
  <r>
    <s v="Payment"/>
    <d v="2017-10-23T00:00:00"/>
    <d v="2017-10-23T00:00:00"/>
    <x v="2"/>
    <x v="5"/>
    <s v="1st Bank HOA Checking"/>
    <s v="Undeposited Funds"/>
    <n v="-50"/>
    <x v="1"/>
    <m/>
    <n v="7"/>
    <s v="previously overpaid dues so only owed $50"/>
  </r>
  <r>
    <s v="Payment"/>
    <d v="2017-10-23T00:00:00"/>
    <d v="2017-10-23T00:00:00"/>
    <x v="2"/>
    <x v="5"/>
    <s v="1st Bank HOA Checking"/>
    <s v="Undeposited Funds"/>
    <n v="-50"/>
    <x v="1"/>
    <m/>
    <n v="7"/>
    <s v="previously overpaid dues so only owed $50"/>
  </r>
  <r>
    <s v="Payment"/>
    <d v="2017-11-21T00:00:00"/>
    <d v="2017-11-21T00:00:00"/>
    <x v="2"/>
    <x v="5"/>
    <s v="1st Bank HOA Checking"/>
    <s v="Undeposited Funds"/>
    <n v="-50"/>
    <x v="1"/>
    <m/>
    <n v="7"/>
    <s v="previously overpaid dues so only owed $50"/>
  </r>
  <r>
    <s v="Payment"/>
    <d v="2017-11-21T00:00:00"/>
    <d v="2017-11-21T00:00:00"/>
    <x v="2"/>
    <x v="5"/>
    <s v="1st Bank HOA Checking"/>
    <s v="Undeposited Funds"/>
    <n v="-50"/>
    <x v="1"/>
    <m/>
    <n v="7"/>
    <s v="previously overpaid dues so only owed $50"/>
  </r>
  <r>
    <s v="Payment"/>
    <d v="2017-12-27T00:00:00"/>
    <d v="2017-12-27T00:00:00"/>
    <x v="2"/>
    <x v="5"/>
    <s v="1st Bank HOA Checking"/>
    <s v="Undeposited Funds"/>
    <n v="-50"/>
    <x v="1"/>
    <m/>
    <n v="7"/>
    <s v="previously overpaid dues so only owed $50"/>
  </r>
  <r>
    <s v="Payment"/>
    <d v="2017-12-27T00:00:00"/>
    <d v="2017-12-27T00:00:00"/>
    <x v="2"/>
    <x v="5"/>
    <s v="1st Bank HOA Checking"/>
    <s v="Undeposited Funds"/>
    <n v="-50"/>
    <x v="1"/>
    <m/>
    <n v="7"/>
    <s v="previously overpaid dues so only owed $50"/>
  </r>
  <r>
    <s v="Payment"/>
    <d v="2018-01-24T00:00:00"/>
    <d v="2018-01-24T00:00:00"/>
    <x v="0"/>
    <x v="5"/>
    <s v="1st Bank HOA Checking"/>
    <s v="Undeposited Funds"/>
    <n v="-50"/>
    <x v="1"/>
    <m/>
    <n v="7"/>
    <s v="previously overpaid dues so only owed $50"/>
  </r>
  <r>
    <s v="Payment"/>
    <d v="2018-01-24T00:00:00"/>
    <d v="2018-01-24T00:00:00"/>
    <x v="0"/>
    <x v="5"/>
    <s v="1st Bank HOA Checking"/>
    <s v="Undeposited Funds"/>
    <n v="-50"/>
    <x v="1"/>
    <m/>
    <n v="7"/>
    <s v="previously overpaid dues so only owed $50"/>
  </r>
  <r>
    <s v="Payment"/>
    <d v="2018-02-22T00:00:00"/>
    <d v="2018-02-22T00:00:00"/>
    <x v="0"/>
    <x v="5"/>
    <s v="1st Bank HOA Checking"/>
    <s v="Undeposited Funds"/>
    <n v="-100"/>
    <x v="1"/>
    <m/>
    <n v="7"/>
    <m/>
  </r>
  <r>
    <s v="Payment"/>
    <d v="2018-04-12T00:00:00"/>
    <d v="2018-04-12T00:00:00"/>
    <x v="0"/>
    <x v="5"/>
    <s v="1st Bank HOA Checking"/>
    <s v="Undeposited Funds"/>
    <n v="-100"/>
    <x v="1"/>
    <m/>
    <n v="7"/>
    <m/>
  </r>
  <r>
    <s v="Payment"/>
    <d v="2018-04-19T00:00:00"/>
    <d v="2018-04-19T00:00:00"/>
    <x v="0"/>
    <x v="5"/>
    <s v="1st Bank HOA Checking"/>
    <s v="Undeposited Funds"/>
    <n v="-100"/>
    <x v="1"/>
    <m/>
    <n v="7"/>
    <m/>
  </r>
  <r>
    <s v="Payment"/>
    <d v="2018-05-10T00:00:00"/>
    <d v="2018-05-08T00:00:00"/>
    <x v="0"/>
    <x v="6"/>
    <s v="1st Bank HOA Checking"/>
    <s v="Undeposited Funds"/>
    <n v="-100"/>
    <x v="1"/>
    <s v="May 2018"/>
    <n v="7"/>
    <s v="First full month May 2018 (confirmed)"/>
  </r>
  <r>
    <s v="Payment"/>
    <d v="2018-06-22T00:00:00"/>
    <d v="2018-06-22T00:00:00"/>
    <x v="0"/>
    <x v="6"/>
    <s v="1st Bank HOA Checking"/>
    <s v="Undeposited Funds"/>
    <n v="-100"/>
    <x v="1"/>
    <s v="Jun 2018"/>
    <n v="7"/>
    <m/>
  </r>
  <r>
    <s v="Payment"/>
    <d v="2018-07-17T00:00:00"/>
    <d v="2018-07-17T00:00:00"/>
    <x v="0"/>
    <x v="6"/>
    <s v="1st Bank HOA Checking"/>
    <s v="Undeposited Funds"/>
    <n v="-100"/>
    <x v="1"/>
    <s v="Jul 2018"/>
    <n v="7"/>
    <m/>
  </r>
  <r>
    <s v="Payment"/>
    <d v="2018-08-07T00:00:00"/>
    <d v="2018-08-05T00:00:00"/>
    <x v="0"/>
    <x v="6"/>
    <s v="1st Bank HOA Checking"/>
    <s v="Undeposited Funds"/>
    <n v="-100"/>
    <x v="1"/>
    <s v="Aug 2018"/>
    <n v="7"/>
    <m/>
  </r>
  <r>
    <s v="Payment"/>
    <d v="2018-09-11T00:00:00"/>
    <d v="2018-09-08T00:00:00"/>
    <x v="0"/>
    <x v="6"/>
    <s v="1st Bank HOA Checking"/>
    <s v="Undeposited Funds"/>
    <n v="-100"/>
    <x v="1"/>
    <s v="Sep 2018"/>
    <n v="7"/>
    <m/>
  </r>
  <r>
    <s v="Payment"/>
    <d v="2018-10-09T00:00:00"/>
    <d v="2018-10-06T00:00:00"/>
    <x v="0"/>
    <x v="6"/>
    <s v="1st Bank HOA Checking"/>
    <s v="Undeposited Funds"/>
    <n v="-100"/>
    <x v="1"/>
    <s v="Oct 2018"/>
    <n v="7"/>
    <m/>
  </r>
  <r>
    <s v="Payment"/>
    <d v="2018-11-08T00:00:00"/>
    <d v="2018-11-06T00:00:00"/>
    <x v="0"/>
    <x v="6"/>
    <s v="1st Bank HOA Checking"/>
    <s v="Undeposited Funds"/>
    <n v="-100"/>
    <x v="1"/>
    <s v="Nov 2018"/>
    <n v="7"/>
    <m/>
  </r>
  <r>
    <s v="Payment"/>
    <d v="2018-12-10T00:00:00"/>
    <d v="2018-12-07T00:00:00"/>
    <x v="0"/>
    <x v="6"/>
    <s v="1st Bank HOA Checking"/>
    <s v="Undeposited Funds"/>
    <n v="-100"/>
    <x v="1"/>
    <s v="Dec 2018"/>
    <n v="7"/>
    <m/>
  </r>
  <r>
    <s v="Payment"/>
    <d v="2019-02-19T00:00:00"/>
    <d v="2019-02-14T00:00:00"/>
    <x v="1"/>
    <x v="6"/>
    <s v="1st Bank HOA Checking"/>
    <s v="Undeposited Funds"/>
    <n v="-300"/>
    <x v="1"/>
    <s v="Q1 2019"/>
    <n v="7"/>
    <m/>
  </r>
  <r>
    <s v="Payment"/>
    <d v="2019-03-28T00:00:00"/>
    <d v="2019-03-26T00:00:00"/>
    <x v="1"/>
    <x v="6"/>
    <s v="1st Bank HOA Checking"/>
    <s v="Undeposited Funds"/>
    <n v="-300"/>
    <x v="1"/>
    <s v="Q2 2019"/>
    <n v="7"/>
    <m/>
  </r>
  <r>
    <s v="Payment"/>
    <d v="2019-09-26T00:00:00"/>
    <d v="2019-09-24T00:00:00"/>
    <x v="1"/>
    <x v="6"/>
    <s v="1st Bank HOA Checking"/>
    <s v="Undeposited Funds"/>
    <n v="-300"/>
    <x v="1"/>
    <s v="Q3 2019"/>
    <n v="7"/>
    <m/>
  </r>
  <r>
    <s v="Payment"/>
    <d v="2019-10-15T00:00:00"/>
    <d v="2019-10-11T00:00:00"/>
    <x v="1"/>
    <x v="6"/>
    <s v="1st Bank HOA Checking"/>
    <s v="Undeposited Funds"/>
    <n v="-300"/>
    <x v="1"/>
    <s v="Q4 2019"/>
    <n v="7"/>
    <m/>
  </r>
  <r>
    <s v="Payment"/>
    <d v="2006-10-16T00:00:00"/>
    <d v="2006-09-18T00:00:00"/>
    <x v="11"/>
    <x v="7"/>
    <s v="FNBC Checking 9018"/>
    <s v="Undeposited Funds"/>
    <n v="-900"/>
    <x v="1"/>
    <s v="Jul-Dec 2006"/>
    <n v="8"/>
    <s v="Dues July - December 2006 "/>
  </r>
  <r>
    <s v="Payment"/>
    <d v="2006-12-01T00:00:00"/>
    <d v="2006-11-30T00:00:00"/>
    <x v="11"/>
    <x v="7"/>
    <s v="FNBC Checking 9018"/>
    <s v="Undeposited Funds"/>
    <n v="-120"/>
    <x v="1"/>
    <m/>
    <n v="8"/>
    <s v="extra $10 / month (January - December 2006)"/>
  </r>
  <r>
    <s v="Payment"/>
    <d v="2007-03-14T00:00:00"/>
    <d v="2007-03-07T00:00:00"/>
    <x v="12"/>
    <x v="7"/>
    <s v="FNBC Checking 9018"/>
    <s v="Undeposited Funds"/>
    <n v="-480"/>
    <x v="1"/>
    <m/>
    <n v="8"/>
    <m/>
  </r>
  <r>
    <s v="Payment"/>
    <d v="2007-05-05T00:00:00"/>
    <d v="2007-05-05T00:00:00"/>
    <x v="12"/>
    <x v="7"/>
    <s v="FNBC Checking 9018"/>
    <s v="Undeposited Funds"/>
    <n v="-480"/>
    <x v="1"/>
    <m/>
    <n v="8"/>
    <m/>
  </r>
  <r>
    <s v="Payment"/>
    <d v="2007-09-08T00:00:00"/>
    <d v="2007-09-07T00:00:00"/>
    <x v="12"/>
    <x v="7"/>
    <s v="FNBC Checking 9018"/>
    <s v="Undeposited Funds"/>
    <n v="-480"/>
    <x v="1"/>
    <m/>
    <n v="8"/>
    <m/>
  </r>
  <r>
    <s v="Payment"/>
    <d v="2007-11-02T00:00:00"/>
    <d v="2007-10-31T00:00:00"/>
    <x v="12"/>
    <x v="7"/>
    <s v="FNBC Checking 9018"/>
    <s v="Undeposited Funds"/>
    <n v="-480"/>
    <x v="1"/>
    <m/>
    <n v="8"/>
    <m/>
  </r>
  <r>
    <s v="Payment"/>
    <d v="2008-02-07T00:00:00"/>
    <d v="2008-02-06T00:00:00"/>
    <x v="13"/>
    <x v="7"/>
    <s v="FNBC Checking 9018"/>
    <s v="Undeposited Funds"/>
    <n v="-480"/>
    <x v="1"/>
    <n v="3"/>
    <n v="8"/>
    <m/>
  </r>
  <r>
    <s v="Payment"/>
    <d v="2008-06-16T00:00:00"/>
    <d v="2008-06-12T00:00:00"/>
    <x v="13"/>
    <x v="7"/>
    <s v="FNBC Checking 9018"/>
    <s v="Undeposited Funds"/>
    <n v="-480"/>
    <x v="1"/>
    <n v="3"/>
    <n v="8"/>
    <m/>
  </r>
  <r>
    <s v="Payment"/>
    <d v="2008-09-05T00:00:00"/>
    <d v="2008-09-04T00:00:00"/>
    <x v="13"/>
    <x v="7"/>
    <s v="FNBC Checking 9018"/>
    <s v="Undeposited Funds"/>
    <n v="-480"/>
    <x v="1"/>
    <n v="3"/>
    <n v="8"/>
    <m/>
  </r>
  <r>
    <s v="Payment"/>
    <d v="2008-12-01T00:00:00"/>
    <d v="2008-11-21T00:00:00"/>
    <x v="13"/>
    <x v="7"/>
    <s v="FNBC Checking 9018"/>
    <s v="Undeposited Funds"/>
    <n v="-480"/>
    <x v="1"/>
    <n v="3"/>
    <n v="8"/>
    <m/>
  </r>
  <r>
    <s v="Payment"/>
    <d v="2009-03-19T00:00:00"/>
    <d v="2009-03-10T00:00:00"/>
    <x v="10"/>
    <x v="7"/>
    <s v="FNBC Checking 9018"/>
    <s v="Undeposited Funds"/>
    <n v="-480"/>
    <x v="1"/>
    <n v="3"/>
    <n v="8"/>
    <m/>
  </r>
  <r>
    <s v="Payment"/>
    <d v="2009-07-02T00:00:00"/>
    <d v="2009-06-29T00:00:00"/>
    <x v="10"/>
    <x v="7"/>
    <s v="FNBC Checking 9018"/>
    <s v="Undeposited Funds"/>
    <n v="-480"/>
    <x v="1"/>
    <n v="3"/>
    <n v="8"/>
    <m/>
  </r>
  <r>
    <s v="Payment"/>
    <d v="2009-10-21T00:00:00"/>
    <d v="2009-10-21T00:00:00"/>
    <x v="10"/>
    <x v="7"/>
    <s v="1st Bank HOA Checking"/>
    <s v="Undeposited Funds"/>
    <n v="-480"/>
    <x v="1"/>
    <n v="3"/>
    <n v="8"/>
    <m/>
  </r>
  <r>
    <s v="Payment"/>
    <d v="2009-11-10T00:00:00"/>
    <d v="2009-11-08T00:00:00"/>
    <x v="10"/>
    <x v="7"/>
    <s v="1st Bank HOA Checking"/>
    <s v="Undeposited Funds"/>
    <n v="-480"/>
    <x v="1"/>
    <n v="3"/>
    <n v="8"/>
    <m/>
  </r>
  <r>
    <s v="Payment"/>
    <d v="2010-01-28T00:00:00"/>
    <d v="2010-01-28T00:00:00"/>
    <x v="3"/>
    <x v="7"/>
    <s v="1st Bank HOA Checking"/>
    <s v="Undeposited Funds"/>
    <n v="37.5"/>
    <x v="0"/>
    <s v="2010 (complete)"/>
    <n v="8"/>
    <m/>
  </r>
  <r>
    <s v="Payment"/>
    <d v="2010-01-28T00:00:00"/>
    <d v="2010-01-28T00:00:00"/>
    <x v="3"/>
    <x v="7"/>
    <s v="1st Bank HOA Checking"/>
    <s v="Undeposited Funds"/>
    <n v="-1500"/>
    <x v="1"/>
    <s v="2010 (complete)"/>
    <n v="8"/>
    <m/>
  </r>
  <r>
    <s v="Payment"/>
    <d v="2011-02-08T00:00:00"/>
    <d v="2011-02-08T00:00:00"/>
    <x v="4"/>
    <x v="7"/>
    <s v="1st Bank HOA Checking"/>
    <s v="Undeposited Funds"/>
    <n v="37.5"/>
    <x v="0"/>
    <s v="2011 (complete)"/>
    <n v="8"/>
    <m/>
  </r>
  <r>
    <s v="Payment"/>
    <d v="2011-02-08T00:00:00"/>
    <d v="2011-02-08T00:00:00"/>
    <x v="4"/>
    <x v="7"/>
    <s v="1st Bank HOA Checking"/>
    <s v="Undeposited Funds"/>
    <n v="-1500"/>
    <x v="1"/>
    <s v="2011 (complete)"/>
    <n v="8"/>
    <m/>
  </r>
  <r>
    <s v="Payment"/>
    <d v="2012-02-06T00:00:00"/>
    <d v="2012-02-05T00:00:00"/>
    <x v="5"/>
    <x v="7"/>
    <s v="1st Bank HOA Checking"/>
    <s v="Undeposited Funds"/>
    <n v="37.5"/>
    <x v="0"/>
    <s v="2012 (complete)"/>
    <n v="8"/>
    <m/>
  </r>
  <r>
    <s v="Payment"/>
    <d v="2012-02-06T00:00:00"/>
    <d v="2012-02-05T00:00:00"/>
    <x v="5"/>
    <x v="7"/>
    <s v="1st Bank HOA Checking"/>
    <s v="Undeposited Funds"/>
    <n v="-1500"/>
    <x v="1"/>
    <s v="2012 (complete)"/>
    <n v="8"/>
    <m/>
  </r>
  <r>
    <s v="Payment"/>
    <d v="2013-02-22T00:00:00"/>
    <d v="2013-02-22T00:00:00"/>
    <x v="6"/>
    <x v="7"/>
    <s v="1st Bank HOA Checking"/>
    <s v="Undeposited Funds"/>
    <n v="60"/>
    <x v="0"/>
    <s v="2013 (complete)"/>
    <n v="8"/>
    <m/>
  </r>
  <r>
    <s v="Payment"/>
    <d v="2013-02-22T00:00:00"/>
    <d v="2013-02-22T00:00:00"/>
    <x v="6"/>
    <x v="7"/>
    <s v="1st Bank HOA Checking"/>
    <s v="Undeposited Funds"/>
    <n v="-1500"/>
    <x v="1"/>
    <s v="2013 (complete)"/>
    <n v="8"/>
    <m/>
  </r>
  <r>
    <s v="Payment"/>
    <d v="2014-06-13T00:00:00"/>
    <d v="2014-06-10T00:00:00"/>
    <x v="7"/>
    <x v="7"/>
    <s v="1st Bank HOA Checking"/>
    <s v="Undeposited Funds"/>
    <n v="-125"/>
    <x v="1"/>
    <n v="1"/>
    <n v="8"/>
    <m/>
  </r>
  <r>
    <s v="Payment"/>
    <d v="2014-08-29T00:00:00"/>
    <d v="2014-08-12T00:00:00"/>
    <x v="7"/>
    <x v="7"/>
    <s v="1st Bank HOA Checking"/>
    <s v="Undeposited Funds"/>
    <n v="-875"/>
    <x v="1"/>
    <n v="1"/>
    <n v="8"/>
    <m/>
  </r>
  <r>
    <s v="Payment"/>
    <d v="2015-04-23T00:00:00"/>
    <d v="2015-04-23T00:00:00"/>
    <x v="8"/>
    <x v="7"/>
    <s v="1st Bank HOA Checking"/>
    <s v="Undeposited Funds"/>
    <n v="-500"/>
    <x v="1"/>
    <n v="4"/>
    <n v="8"/>
    <m/>
  </r>
  <r>
    <s v="Payment"/>
    <d v="2015-11-25T00:00:00"/>
    <d v="2015-11-23T00:00:00"/>
    <x v="8"/>
    <x v="7"/>
    <s v="1st Bank HOA Checking"/>
    <s v="Undeposited Funds"/>
    <n v="-1100"/>
    <x v="1"/>
    <m/>
    <n v="8"/>
    <s v="Dues January - November 2015 "/>
  </r>
  <r>
    <s v="Payment"/>
    <d v="2016-09-20T00:00:00"/>
    <d v="2016-09-20T00:00:00"/>
    <x v="9"/>
    <x v="7"/>
    <s v="1st Bank HOA Checking"/>
    <s v="Undeposited Funds"/>
    <n v="-600"/>
    <x v="1"/>
    <n v="6"/>
    <n v="8"/>
    <m/>
  </r>
  <r>
    <s v="Payment"/>
    <d v="2017-03-21T00:00:00"/>
    <d v="2017-03-18T00:00:00"/>
    <x v="2"/>
    <x v="7"/>
    <s v="1st Bank HOA Checking"/>
    <s v="Undeposited Funds"/>
    <n v="-700"/>
    <x v="1"/>
    <n v="7"/>
    <n v="8"/>
    <m/>
  </r>
  <r>
    <s v="Payment"/>
    <d v="2017-10-11T00:00:00"/>
    <d v="2017-10-09T00:00:00"/>
    <x v="2"/>
    <x v="7"/>
    <s v="1st Bank HOA Checking"/>
    <s v="Undeposited Funds"/>
    <n v="-500"/>
    <x v="1"/>
    <n v="5"/>
    <n v="8"/>
    <m/>
  </r>
  <r>
    <s v="Payment"/>
    <d v="2018-01-24T00:00:00"/>
    <d v="2018-01-24T00:00:00"/>
    <x v="0"/>
    <x v="7"/>
    <s v="1st Bank HOA Checking"/>
    <s v="Undeposited Funds"/>
    <n v="-100"/>
    <x v="1"/>
    <n v="1"/>
    <n v="8"/>
    <m/>
  </r>
  <r>
    <s v="Payment"/>
    <d v="2018-01-24T00:00:00"/>
    <d v="2018-01-24T00:00:00"/>
    <x v="0"/>
    <x v="7"/>
    <s v="1st Bank HOA Checking"/>
    <s v="Undeposited Funds"/>
    <n v="-100"/>
    <x v="1"/>
    <n v="1"/>
    <n v="8"/>
    <m/>
  </r>
  <r>
    <s v="Payment"/>
    <d v="2018-01-24T00:00:00"/>
    <d v="2018-01-24T00:00:00"/>
    <x v="0"/>
    <x v="7"/>
    <s v="1st Bank HOA Checking"/>
    <s v="Undeposited Funds"/>
    <n v="-100"/>
    <x v="1"/>
    <n v="1"/>
    <n v="8"/>
    <m/>
  </r>
  <r>
    <s v="Payment"/>
    <d v="2018-01-24T00:00:00"/>
    <d v="2018-01-24T00:00:00"/>
    <x v="0"/>
    <x v="7"/>
    <s v="1st Bank HOA Checking"/>
    <s v="Undeposited Funds"/>
    <n v="-100"/>
    <x v="1"/>
    <n v="1"/>
    <n v="8"/>
    <m/>
  </r>
  <r>
    <s v="Payment"/>
    <d v="2018-01-24T00:00:00"/>
    <d v="2018-01-24T00:00:00"/>
    <x v="0"/>
    <x v="7"/>
    <s v="1st Bank HOA Checking"/>
    <s v="Undeposited Funds"/>
    <n v="-100"/>
    <x v="1"/>
    <n v="1"/>
    <n v="8"/>
    <m/>
  </r>
  <r>
    <s v="Payment"/>
    <d v="2018-01-24T00:00:00"/>
    <d v="2018-01-24T00:00:00"/>
    <x v="0"/>
    <x v="7"/>
    <s v="1st Bank HOA Checking"/>
    <s v="Undeposited Funds"/>
    <n v="-100"/>
    <x v="1"/>
    <n v="1"/>
    <n v="8"/>
    <m/>
  </r>
  <r>
    <s v="Payment"/>
    <d v="2018-01-24T00:00:00"/>
    <d v="2018-01-24T00:00:00"/>
    <x v="0"/>
    <x v="7"/>
    <s v="1st Bank HOA Checking"/>
    <s v="Undeposited Funds"/>
    <n v="-100"/>
    <x v="1"/>
    <n v="1"/>
    <n v="8"/>
    <m/>
  </r>
  <r>
    <s v="Payment"/>
    <d v="2018-05-07T00:00:00"/>
    <d v="2018-05-07T00:00:00"/>
    <x v="0"/>
    <x v="7"/>
    <s v="1st Bank HOA Checking"/>
    <s v="Undeposited Funds"/>
    <n v="-300"/>
    <x v="1"/>
    <n v="3"/>
    <n v="8"/>
    <m/>
  </r>
  <r>
    <s v="Payment"/>
    <d v="2018-08-20T00:00:00"/>
    <d v="2018-08-14T00:00:00"/>
    <x v="0"/>
    <x v="7"/>
    <s v="1st Bank HOA Checking"/>
    <s v="Undeposited Funds"/>
    <n v="-300"/>
    <x v="1"/>
    <n v="3"/>
    <n v="8"/>
    <m/>
  </r>
  <r>
    <s v="Payment"/>
    <d v="2018-10-11T00:00:00"/>
    <d v="2018-10-11T00:00:00"/>
    <x v="0"/>
    <x v="7"/>
    <s v="1st Bank HOA Checking"/>
    <s v="Undeposited Funds"/>
    <n v="-100"/>
    <x v="1"/>
    <n v="1"/>
    <n v="8"/>
    <m/>
  </r>
  <r>
    <s v="Payment"/>
    <d v="2018-10-11T00:00:00"/>
    <d v="2018-10-11T00:00:00"/>
    <x v="0"/>
    <x v="7"/>
    <s v="1st Bank HOA Checking"/>
    <s v="Undeposited Funds"/>
    <n v="-100"/>
    <x v="1"/>
    <n v="1"/>
    <n v="8"/>
    <m/>
  </r>
  <r>
    <s v="Payment"/>
    <d v="2018-10-11T00:00:00"/>
    <d v="2018-10-11T00:00:00"/>
    <x v="0"/>
    <x v="7"/>
    <s v="1st Bank HOA Checking"/>
    <s v="Undeposited Funds"/>
    <n v="-100"/>
    <x v="1"/>
    <n v="1"/>
    <n v="8"/>
    <m/>
  </r>
  <r>
    <s v="Payment"/>
    <d v="2018-10-11T00:00:00"/>
    <d v="2018-10-11T00:00:00"/>
    <x v="0"/>
    <x v="7"/>
    <s v="1st Bank HOA Checking"/>
    <s v="Undeposited Funds"/>
    <n v="-100"/>
    <x v="1"/>
    <n v="1"/>
    <n v="8"/>
    <m/>
  </r>
  <r>
    <s v="Payment"/>
    <d v="2018-10-11T00:00:00"/>
    <d v="2018-10-11T00:00:00"/>
    <x v="0"/>
    <x v="7"/>
    <s v="1st Bank HOA Checking"/>
    <s v="Undeposited Funds"/>
    <n v="-45"/>
    <x v="5"/>
    <m/>
    <n v="8"/>
    <m/>
  </r>
  <r>
    <m/>
    <d v="2018-11-19T00:00:00"/>
    <d v="2018-11-19T00:00:00"/>
    <x v="0"/>
    <x v="8"/>
    <s v="1st Bank HOA Checking"/>
    <s v="Dues Income"/>
    <n v="-100"/>
    <x v="1"/>
    <n v="1"/>
    <n v="8"/>
    <s v="Total $600; Allocated $500 to Misc Income (?)"/>
  </r>
  <r>
    <m/>
    <d v="2018-11-19T00:00:00"/>
    <d v="2018-11-19T00:00:00"/>
    <x v="0"/>
    <x v="8"/>
    <s v="1st Bank HOA Checking"/>
    <s v="Dues Income"/>
    <n v="-500"/>
    <x v="6"/>
    <m/>
    <n v="8"/>
    <s v="&quot;Dues Income from closing&quot;; Not sure what this is"/>
  </r>
  <r>
    <s v="Payment"/>
    <d v="2018-12-18T00:00:00"/>
    <d v="2018-12-15T00:00:00"/>
    <x v="0"/>
    <x v="8"/>
    <s v="1st Bank HOA Checking"/>
    <s v="Undeposited Funds"/>
    <n v="-100"/>
    <x v="1"/>
    <n v="1"/>
    <n v="8"/>
    <m/>
  </r>
  <r>
    <s v="Payment"/>
    <d v="2019-03-11T00:00:00"/>
    <d v="2019-03-10T00:00:00"/>
    <x v="1"/>
    <x v="8"/>
    <s v="1st Bank HOA Checking"/>
    <s v="Undeposited Funds"/>
    <n v="-300"/>
    <x v="1"/>
    <n v="3"/>
    <n v="8"/>
    <m/>
  </r>
  <r>
    <s v="Payment"/>
    <d v="2019-04-08T00:00:00"/>
    <d v="2019-04-07T00:00:00"/>
    <x v="1"/>
    <x v="8"/>
    <s v="1st Bank HOA Checking"/>
    <s v="Undeposited Funds"/>
    <n v="-300"/>
    <x v="1"/>
    <n v="3"/>
    <n v="8"/>
    <m/>
  </r>
  <r>
    <s v="Payment"/>
    <d v="2019-07-09T00:00:00"/>
    <d v="2019-07-09T00:00:00"/>
    <x v="1"/>
    <x v="8"/>
    <s v="1st Bank HOA Checking"/>
    <s v="Undeposited Funds"/>
    <n v="-300"/>
    <x v="1"/>
    <n v="3"/>
    <n v="8"/>
    <m/>
  </r>
  <r>
    <s v="Payment"/>
    <d v="2019-10-15T00:00:00"/>
    <d v="2019-10-11T00:00:00"/>
    <x v="1"/>
    <x v="8"/>
    <s v="1st Bank HOA Checking"/>
    <s v="Undeposited Funds"/>
    <n v="-300"/>
    <x v="1"/>
    <n v="3"/>
    <n v="8"/>
    <m/>
  </r>
  <r>
    <s v="Payment"/>
    <d v="2006-12-01T00:00:00"/>
    <d v="2006-11-30T00:00:00"/>
    <x v="11"/>
    <x v="9"/>
    <s v="FNBC Checking 9018"/>
    <s v="Undeposited Funds"/>
    <n v="-850"/>
    <x v="1"/>
    <s v="?"/>
    <n v="9"/>
    <s v="Opening Balance $600?, extra $10 / month (January - September 2006), Oct 2006 $160"/>
  </r>
  <r>
    <s v="Payment"/>
    <d v="2007-03-27T00:00:00"/>
    <d v="2007-03-24T00:00:00"/>
    <x v="12"/>
    <x v="9"/>
    <s v="FNBC Checking 9018"/>
    <s v="Undeposited Funds"/>
    <n v="-800"/>
    <x v="1"/>
    <s v="?"/>
    <n v="9"/>
    <m/>
  </r>
  <r>
    <s v="Payment"/>
    <d v="2007-06-15T00:00:00"/>
    <d v="2007-06-13T00:00:00"/>
    <x v="12"/>
    <x v="9"/>
    <s v="FNBC Checking 9018"/>
    <s v="Undeposited Funds"/>
    <n v="-480"/>
    <x v="1"/>
    <s v="?"/>
    <n v="9"/>
    <m/>
  </r>
  <r>
    <s v="Payment"/>
    <d v="2007-12-28T00:00:00"/>
    <d v="2007-12-27T00:00:00"/>
    <x v="12"/>
    <x v="9"/>
    <s v="FNBC Checking 9018"/>
    <s v="Undeposited Funds"/>
    <n v="-960"/>
    <x v="1"/>
    <s v="?"/>
    <n v="9"/>
    <m/>
  </r>
  <r>
    <s v="Payment"/>
    <d v="2008-03-27T00:00:00"/>
    <d v="2008-03-22T00:00:00"/>
    <x v="13"/>
    <x v="9"/>
    <s v="FNBC Checking 9018"/>
    <s v="Undeposited Funds"/>
    <n v="-480"/>
    <x v="1"/>
    <n v="3"/>
    <n v="9"/>
    <m/>
  </r>
  <r>
    <s v="Payment"/>
    <d v="2008-07-03T00:00:00"/>
    <d v="2008-06-30T00:00:00"/>
    <x v="13"/>
    <x v="9"/>
    <s v="FNBC Checking 9018"/>
    <s v="Undeposited Funds"/>
    <n v="-480"/>
    <x v="1"/>
    <n v="3"/>
    <n v="9"/>
    <m/>
  </r>
  <r>
    <s v="Payment"/>
    <d v="2008-09-05T00:00:00"/>
    <d v="2008-09-04T00:00:00"/>
    <x v="13"/>
    <x v="9"/>
    <s v="FNBC Checking 9018"/>
    <s v="Undeposited Funds"/>
    <n v="-480"/>
    <x v="1"/>
    <n v="3"/>
    <n v="9"/>
    <m/>
  </r>
  <r>
    <s v="Payment"/>
    <d v="2008-10-01T00:00:00"/>
    <d v="2008-09-28T00:00:00"/>
    <x v="13"/>
    <x v="10"/>
    <s v="FNBC Checking 9018"/>
    <s v="Undeposited Funds"/>
    <n v="-480"/>
    <x v="1"/>
    <n v="3"/>
    <n v="9"/>
    <m/>
  </r>
  <r>
    <s v="Payment"/>
    <d v="2009-03-19T00:00:00"/>
    <d v="2009-03-19T00:00:00"/>
    <x v="10"/>
    <x v="10"/>
    <s v="FNBC Checking 9018"/>
    <s v="Undeposited Funds"/>
    <n v="-480"/>
    <x v="1"/>
    <n v="3"/>
    <n v="9"/>
    <m/>
  </r>
  <r>
    <s v="Payment"/>
    <d v="2009-07-29T00:00:00"/>
    <d v="2009-07-21T00:00:00"/>
    <x v="10"/>
    <x v="10"/>
    <s v="FNBC Checking 9018"/>
    <s v="Undeposited Funds"/>
    <n v="-480"/>
    <x v="1"/>
    <n v="3"/>
    <n v="9"/>
    <m/>
  </r>
  <r>
    <s v="Payment"/>
    <d v="2009-09-10T00:00:00"/>
    <d v="2009-09-10T00:00:00"/>
    <x v="10"/>
    <x v="10"/>
    <s v="FNBC Checking 9018"/>
    <s v="Undeposited Funds"/>
    <n v="-480"/>
    <x v="1"/>
    <n v="3"/>
    <n v="9"/>
    <m/>
  </r>
  <r>
    <s v="Payment"/>
    <d v="2009-11-10T00:00:00"/>
    <d v="2009-11-08T00:00:00"/>
    <x v="10"/>
    <x v="10"/>
    <s v="1st Bank HOA Checking"/>
    <s v="Undeposited Funds"/>
    <n v="-480"/>
    <x v="1"/>
    <n v="3"/>
    <n v="9"/>
    <m/>
  </r>
  <r>
    <s v="Payment"/>
    <d v="2010-01-28T00:00:00"/>
    <d v="2010-01-28T00:00:00"/>
    <x v="3"/>
    <x v="10"/>
    <s v="1st Bank HOA Checking"/>
    <s v="Undeposited Funds"/>
    <n v="37.5"/>
    <x v="0"/>
    <s v="2010 (complete)"/>
    <n v="9"/>
    <m/>
  </r>
  <r>
    <s v="Payment"/>
    <d v="2010-01-28T00:00:00"/>
    <d v="2010-01-28T00:00:00"/>
    <x v="3"/>
    <x v="10"/>
    <s v="1st Bank HOA Checking"/>
    <s v="Undeposited Funds"/>
    <n v="-1500"/>
    <x v="1"/>
    <s v="2010 (complete)"/>
    <n v="9"/>
    <m/>
  </r>
  <r>
    <s v="Payment"/>
    <d v="2011-02-08T00:00:00"/>
    <d v="2011-02-08T00:00:00"/>
    <x v="4"/>
    <x v="10"/>
    <s v="1st Bank HOA Checking"/>
    <s v="Undeposited Funds"/>
    <n v="37.5"/>
    <x v="0"/>
    <s v="2011 (complete)"/>
    <n v="9"/>
    <m/>
  </r>
  <r>
    <s v="Payment"/>
    <d v="2011-02-08T00:00:00"/>
    <d v="2011-02-08T00:00:00"/>
    <x v="4"/>
    <x v="10"/>
    <s v="1st Bank HOA Checking"/>
    <s v="Undeposited Funds"/>
    <n v="-1500"/>
    <x v="1"/>
    <s v="2011 (complete)"/>
    <n v="9"/>
    <m/>
  </r>
  <r>
    <s v="Payment"/>
    <d v="2012-02-06T00:00:00"/>
    <d v="2012-02-05T00:00:00"/>
    <x v="5"/>
    <x v="10"/>
    <s v="1st Bank HOA Checking"/>
    <s v="Undeposited Funds"/>
    <n v="37.5"/>
    <x v="0"/>
    <s v="2012 (complete)"/>
    <n v="9"/>
    <m/>
  </r>
  <r>
    <s v="Payment"/>
    <d v="2012-02-06T00:00:00"/>
    <d v="2012-02-05T00:00:00"/>
    <x v="5"/>
    <x v="10"/>
    <s v="1st Bank HOA Checking"/>
    <s v="Undeposited Funds"/>
    <n v="-1500"/>
    <x v="1"/>
    <s v="2012 (complete)"/>
    <n v="9"/>
    <m/>
  </r>
  <r>
    <m/>
    <d v="2012-09-26T00:00:00"/>
    <d v="2012-09-26T00:00:00"/>
    <x v="5"/>
    <x v="10"/>
    <s v="1st Bank HOA Checking"/>
    <s v="Trash/Slash Collection"/>
    <n v="-750"/>
    <x v="7"/>
    <m/>
    <n v="9"/>
    <m/>
  </r>
  <r>
    <s v="Payment"/>
    <d v="2013-02-22T00:00:00"/>
    <d v="2013-02-22T00:00:00"/>
    <x v="6"/>
    <x v="10"/>
    <s v="1st Bank HOA Checking"/>
    <s v="Undeposited Funds"/>
    <n v="60"/>
    <x v="0"/>
    <s v="2013 (complete)"/>
    <n v="9"/>
    <m/>
  </r>
  <r>
    <s v="Payment"/>
    <d v="2013-02-22T00:00:00"/>
    <d v="2013-02-22T00:00:00"/>
    <x v="6"/>
    <x v="10"/>
    <s v="1st Bank HOA Checking"/>
    <s v="Undeposited Funds"/>
    <n v="-1500"/>
    <x v="1"/>
    <s v="2013 (complete)"/>
    <n v="9"/>
    <m/>
  </r>
  <r>
    <s v="Payment"/>
    <d v="2014-04-21T00:00:00"/>
    <d v="2014-04-21T00:00:00"/>
    <x v="7"/>
    <x v="10"/>
    <s v="1st Bank HOA Checking"/>
    <s v="Undeposited Funds"/>
    <n v="100"/>
    <x v="0"/>
    <s v="2014 (complete)"/>
    <n v="9"/>
    <m/>
  </r>
  <r>
    <s v="Payment"/>
    <d v="2014-04-21T00:00:00"/>
    <d v="2014-04-21T00:00:00"/>
    <x v="7"/>
    <x v="10"/>
    <s v="1st Bank HOA Checking"/>
    <s v="Undeposited Funds"/>
    <n v="-1500"/>
    <x v="1"/>
    <s v="2014 (complete)"/>
    <n v="9"/>
    <m/>
  </r>
  <r>
    <s v="Payment"/>
    <d v="2015-03-16T00:00:00"/>
    <d v="2015-03-16T00:00:00"/>
    <x v="8"/>
    <x v="10"/>
    <s v="1st Bank HOA Checking"/>
    <s v="Undeposited Funds"/>
    <n v="100"/>
    <x v="0"/>
    <s v="2015 (complete)"/>
    <n v="9"/>
    <m/>
  </r>
  <r>
    <s v="Payment"/>
    <d v="2015-03-16T00:00:00"/>
    <d v="2015-03-16T00:00:00"/>
    <x v="8"/>
    <x v="10"/>
    <s v="1st Bank HOA Checking"/>
    <s v="Undeposited Funds"/>
    <n v="-1500"/>
    <x v="1"/>
    <s v="2015 (complete)"/>
    <n v="9"/>
    <m/>
  </r>
  <r>
    <s v="Payment"/>
    <d v="2016-02-18T00:00:00"/>
    <d v="2016-02-21T00:00:00"/>
    <x v="9"/>
    <x v="10"/>
    <s v="1st Bank HOA Checking"/>
    <s v="Undeposited Funds"/>
    <n v="-800"/>
    <x v="1"/>
    <n v="8"/>
    <n v="9"/>
    <m/>
  </r>
  <r>
    <s v="Payment"/>
    <d v="2017-03-03T00:00:00"/>
    <d v="2017-03-03T00:00:00"/>
    <x v="2"/>
    <x v="10"/>
    <s v="1st Bank HOA Checking"/>
    <s v="Undeposited Funds"/>
    <n v="100"/>
    <x v="0"/>
    <s v="2017 (complete)"/>
    <n v="9"/>
    <m/>
  </r>
  <r>
    <s v="Payment"/>
    <d v="2017-03-03T00:00:00"/>
    <d v="2017-03-03T00:00:00"/>
    <x v="2"/>
    <x v="10"/>
    <s v="1st Bank HOA Checking"/>
    <s v="Undeposited Funds"/>
    <n v="-1200"/>
    <x v="1"/>
    <s v="2017 (complete)"/>
    <n v="9"/>
    <m/>
  </r>
  <r>
    <s v="Payment"/>
    <d v="2018-02-01T00:00:00"/>
    <d v="2018-01-30T00:00:00"/>
    <x v="0"/>
    <x v="10"/>
    <s v="1st Bank HOA Checking"/>
    <s v="Undeposited Funds"/>
    <n v="100"/>
    <x v="0"/>
    <s v="2018 (complete)"/>
    <n v="9"/>
    <m/>
  </r>
  <r>
    <s v="Payment"/>
    <d v="2018-02-01T00:00:00"/>
    <d v="2018-01-30T00:00:00"/>
    <x v="0"/>
    <x v="10"/>
    <s v="1st Bank HOA Checking"/>
    <s v="Undeposited Funds"/>
    <n v="-1200"/>
    <x v="1"/>
    <s v="2018 (complete)"/>
    <n v="9"/>
    <m/>
  </r>
  <r>
    <s v="Payment"/>
    <d v="2018-05-18T00:00:00"/>
    <d v="2018-05-16T00:00:00"/>
    <x v="0"/>
    <x v="10"/>
    <s v="1st Bank HOA Checking"/>
    <s v="Undeposited Funds"/>
    <n v="-45"/>
    <x v="5"/>
    <m/>
    <n v="9"/>
    <m/>
  </r>
  <r>
    <s v="Payment"/>
    <d v="2019-02-15T00:00:00"/>
    <d v="2019-02-15T00:00:00"/>
    <x v="1"/>
    <x v="10"/>
    <s v="1st Bank HOA Checking"/>
    <s v="Undeposited Funds"/>
    <n v="-300"/>
    <x v="1"/>
    <n v="3"/>
    <n v="9"/>
    <m/>
  </r>
  <r>
    <s v="Payment"/>
    <d v="2019-04-04T00:00:00"/>
    <d v="2019-04-04T00:00:00"/>
    <x v="1"/>
    <x v="10"/>
    <s v="1st Bank HOA Checking"/>
    <s v="Undeposited Funds"/>
    <n v="-300"/>
    <x v="1"/>
    <n v="3"/>
    <n v="9"/>
    <m/>
  </r>
  <r>
    <s v="Payment"/>
    <d v="2019-07-01T00:00:00"/>
    <d v="2019-07-01T00:00:00"/>
    <x v="1"/>
    <x v="10"/>
    <s v="1st Bank HOA Checking"/>
    <s v="Undeposited Funds"/>
    <n v="-300"/>
    <x v="1"/>
    <n v="3"/>
    <n v="9"/>
    <m/>
  </r>
  <r>
    <s v="Payment"/>
    <d v="2019-09-24T00:00:00"/>
    <d v="2019-09-24T00:00:00"/>
    <x v="1"/>
    <x v="10"/>
    <s v="1st Bank HOA Checking"/>
    <s v="Undeposited Funds"/>
    <n v="-300"/>
    <x v="1"/>
    <n v="3"/>
    <n v="9"/>
    <m/>
  </r>
  <r>
    <s v="Payment"/>
    <d v="2007-09-21T00:00:00"/>
    <d v="2007-09-20T00:00:00"/>
    <x v="12"/>
    <x v="11"/>
    <s v="FNBC Checking 9018"/>
    <s v="Undeposited Funds"/>
    <n v="-2460"/>
    <x v="8"/>
    <m/>
    <n v="10"/>
    <m/>
  </r>
  <r>
    <s v="Payment"/>
    <d v="2008-03-27T00:00:00"/>
    <d v="2008-03-22T00:00:00"/>
    <x v="13"/>
    <x v="11"/>
    <s v="FNBC Checking 9018"/>
    <s v="Undeposited Funds"/>
    <n v="-480"/>
    <x v="8"/>
    <m/>
    <n v="10"/>
    <m/>
  </r>
  <r>
    <s v="Payment"/>
    <d v="2008-10-22T00:00:00"/>
    <d v="2008-10-18T00:00:00"/>
    <x v="13"/>
    <x v="11"/>
    <s v="FNBC Checking 9018"/>
    <s v="Undeposited Funds"/>
    <n v="-440"/>
    <x v="8"/>
    <m/>
    <n v="10"/>
    <m/>
  </r>
  <r>
    <s v="Payment"/>
    <d v="2008-12-05T00:00:00"/>
    <d v="2008-12-04T00:00:00"/>
    <x v="13"/>
    <x v="11"/>
    <s v="FNBC Checking 9018"/>
    <s v="Undeposited Funds"/>
    <n v="-480"/>
    <x v="8"/>
    <m/>
    <n v="10"/>
    <m/>
  </r>
  <r>
    <s v="Payment"/>
    <d v="2011-06-10T00:00:00"/>
    <d v="2011-06-10T00:00:00"/>
    <x v="4"/>
    <x v="11"/>
    <s v="1st Bank HOA Checking"/>
    <s v="Undeposited Funds"/>
    <n v="-1500"/>
    <x v="8"/>
    <m/>
    <n v="10"/>
    <m/>
  </r>
  <r>
    <s v="Payment"/>
    <d v="2011-07-18T00:00:00"/>
    <d v="2011-07-16T00:00:00"/>
    <x v="4"/>
    <x v="11"/>
    <s v="1st Bank HOA Checking"/>
    <s v="Undeposited Funds"/>
    <n v="-1500"/>
    <x v="8"/>
    <m/>
    <n v="10"/>
    <m/>
  </r>
  <r>
    <s v="Payment"/>
    <d v="2011-08-09T00:00:00"/>
    <d v="2011-07-30T00:00:00"/>
    <x v="4"/>
    <x v="11"/>
    <s v="1st Bank HOA Checking"/>
    <s v="Undeposited Funds"/>
    <n v="-1500"/>
    <x v="8"/>
    <m/>
    <n v="10"/>
    <m/>
  </r>
  <r>
    <s v="Payment"/>
    <d v="2011-09-07T00:00:00"/>
    <d v="2011-09-06T00:00:00"/>
    <x v="4"/>
    <x v="11"/>
    <s v="1st Bank HOA Checking"/>
    <s v="Undeposited Funds"/>
    <n v="-1500"/>
    <x v="8"/>
    <m/>
    <n v="10"/>
    <m/>
  </r>
  <r>
    <s v="Payment"/>
    <d v="2011-10-25T00:00:00"/>
    <d v="2011-10-24T00:00:00"/>
    <x v="4"/>
    <x v="11"/>
    <s v="1st Bank HOA Checking"/>
    <s v="Undeposited Funds"/>
    <n v="-1500"/>
    <x v="8"/>
    <m/>
    <n v="10"/>
    <m/>
  </r>
  <r>
    <s v="Payment"/>
    <d v="2011-11-28T00:00:00"/>
    <d v="2011-11-27T00:00:00"/>
    <x v="4"/>
    <x v="11"/>
    <s v="1st Bank HOA Checking"/>
    <s v="Undeposited Funds"/>
    <n v="-1500"/>
    <x v="8"/>
    <m/>
    <n v="10"/>
    <m/>
  </r>
  <r>
    <s v="Payment"/>
    <d v="2011-12-19T00:00:00"/>
    <d v="2011-12-18T00:00:00"/>
    <x v="4"/>
    <x v="11"/>
    <s v="1st Bank HOA Checking"/>
    <s v="Undeposited Funds"/>
    <n v="-1500"/>
    <x v="8"/>
    <m/>
    <n v="10"/>
    <m/>
  </r>
  <r>
    <s v="Payment"/>
    <d v="2012-01-30T00:00:00"/>
    <d v="2012-01-30T00:00:00"/>
    <x v="5"/>
    <x v="11"/>
    <s v="1st Bank HOA Checking"/>
    <s v="Undeposited Funds"/>
    <n v="-1500"/>
    <x v="8"/>
    <m/>
    <n v="10"/>
    <m/>
  </r>
  <r>
    <s v="Payment"/>
    <d v="2012-06-11T00:00:00"/>
    <d v="2012-06-11T00:00:00"/>
    <x v="5"/>
    <x v="11"/>
    <s v="1st Bank HOA Checking"/>
    <s v="Undeposited Funds"/>
    <n v="-1500"/>
    <x v="8"/>
    <m/>
    <n v="10"/>
    <m/>
  </r>
  <r>
    <s v="Payment"/>
    <d v="2012-09-12T00:00:00"/>
    <d v="2012-09-08T00:00:00"/>
    <x v="5"/>
    <x v="11"/>
    <s v="1st Bank HOA Checking"/>
    <s v="Undeposited Funds"/>
    <n v="-1500"/>
    <x v="8"/>
    <m/>
    <n v="10"/>
    <m/>
  </r>
  <r>
    <s v="Payment"/>
    <d v="2012-12-28T00:00:00"/>
    <d v="2012-12-28T00:00:00"/>
    <x v="5"/>
    <x v="11"/>
    <s v="1st Bank HOA Checking"/>
    <s v="Undeposited Funds"/>
    <n v="-1000"/>
    <x v="8"/>
    <m/>
    <n v="10"/>
    <m/>
  </r>
  <r>
    <s v="Payment"/>
    <d v="2013-01-31T00:00:00"/>
    <d v="2012-12-31T00:00:00"/>
    <x v="5"/>
    <x v="11"/>
    <s v="1st Bank HOA Checking"/>
    <s v="Undeposited Funds"/>
    <n v="-1073.77"/>
    <x v="8"/>
    <m/>
    <n v="10"/>
    <m/>
  </r>
  <r>
    <s v="Payment"/>
    <d v="2013-03-18T00:00:00"/>
    <d v="2013-03-16T00:00:00"/>
    <x v="6"/>
    <x v="11"/>
    <s v="1st Bank HOA Checking"/>
    <s v="Undeposited Funds"/>
    <n v="-375"/>
    <x v="8"/>
    <m/>
    <n v="10"/>
    <m/>
  </r>
  <r>
    <s v="Payment"/>
    <d v="2013-08-19T00:00:00"/>
    <d v="2013-08-19T00:00:00"/>
    <x v="6"/>
    <x v="11"/>
    <s v="1st Bank HOA Checking"/>
    <s v="Undeposited Funds"/>
    <n v="-500"/>
    <x v="8"/>
    <m/>
    <n v="10"/>
    <m/>
  </r>
  <r>
    <s v="Payment"/>
    <d v="2014-01-08T00:00:00"/>
    <d v="2014-01-06T00:00:00"/>
    <x v="7"/>
    <x v="11"/>
    <s v="1st Bank HOA Checking"/>
    <s v="Undeposited Funds"/>
    <n v="-500"/>
    <x v="8"/>
    <n v="4"/>
    <n v="10"/>
    <m/>
  </r>
  <r>
    <s v="Payment"/>
    <d v="2014-07-15T00:00:00"/>
    <d v="2014-07-15T00:00:00"/>
    <x v="7"/>
    <x v="11"/>
    <s v="1st Bank HOA Checking"/>
    <s v="Undeposited Funds"/>
    <n v="-500"/>
    <x v="8"/>
    <n v="4"/>
    <n v="10"/>
    <m/>
  </r>
  <r>
    <s v="Payment"/>
    <d v="2014-07-15T00:00:00"/>
    <d v="2014-07-15T00:00:00"/>
    <x v="7"/>
    <x v="11"/>
    <s v="1st Bank HOA Checking"/>
    <s v="Undeposited Funds"/>
    <n v="-125"/>
    <x v="8"/>
    <n v="1"/>
    <n v="10"/>
    <m/>
  </r>
  <r>
    <s v="Payment"/>
    <d v="2014-07-15T00:00:00"/>
    <d v="2014-07-15T00:00:00"/>
    <x v="7"/>
    <x v="11"/>
    <s v="1st Bank HOA Checking"/>
    <s v="Undeposited Funds"/>
    <n v="-125"/>
    <x v="8"/>
    <n v="1"/>
    <n v="10"/>
    <m/>
  </r>
  <r>
    <s v="Payment"/>
    <d v="2014-07-15T00:00:00"/>
    <d v="2014-07-15T00:00:00"/>
    <x v="7"/>
    <x v="11"/>
    <s v="1st Bank HOA Checking"/>
    <s v="Undeposited Funds"/>
    <n v="-125"/>
    <x v="8"/>
    <n v="1"/>
    <n v="10"/>
    <m/>
  </r>
  <r>
    <s v="Payment"/>
    <d v="2014-12-18T00:00:00"/>
    <d v="2014-12-18T00:00:00"/>
    <x v="7"/>
    <x v="11"/>
    <s v="1st Bank HOA Checking"/>
    <s v="Undeposited Funds"/>
    <n v="-750"/>
    <x v="8"/>
    <n v="6"/>
    <n v="10"/>
    <m/>
  </r>
  <r>
    <s v="Payment"/>
    <d v="2017-02-01T00:00:00"/>
    <d v="2017-01-25T00:00:00"/>
    <x v="2"/>
    <x v="11"/>
    <s v="1st Bank HOA Checking"/>
    <s v="Undeposited Funds"/>
    <n v="-750"/>
    <x v="8"/>
    <m/>
    <n v="10"/>
    <m/>
  </r>
  <r>
    <s v="Payment"/>
    <d v="2017-08-28T00:00:00"/>
    <d v="2017-08-24T00:00:00"/>
    <x v="2"/>
    <x v="11"/>
    <s v="1st Bank HOA Checking"/>
    <s v="Undeposited Funds"/>
    <n v="-2450"/>
    <x v="8"/>
    <m/>
    <n v="10"/>
    <m/>
  </r>
  <r>
    <s v="Payment"/>
    <d v="2017-11-07T00:00:00"/>
    <d v="2017-11-06T00:00:00"/>
    <x v="2"/>
    <x v="12"/>
    <s v="1st Bank HOA Checking"/>
    <s v="Undeposited Funds"/>
    <n v="-100"/>
    <x v="1"/>
    <n v="1"/>
    <n v="10"/>
    <m/>
  </r>
  <r>
    <s v="Payment"/>
    <d v="2017-11-21T00:00:00"/>
    <d v="2017-11-18T00:00:00"/>
    <x v="2"/>
    <x v="12"/>
    <s v="1st Bank HOA Checking"/>
    <s v="Undeposited Funds"/>
    <n v="-1300"/>
    <x v="1"/>
    <m/>
    <n v="10"/>
    <s v="full year dues -$100 plus dues from previous year"/>
  </r>
  <r>
    <s v="Payment"/>
    <d v="2018-07-27T00:00:00"/>
    <d v="2018-07-27T00:00:00"/>
    <x v="0"/>
    <x v="12"/>
    <s v="1st Bank HOA Checking"/>
    <s v="Undeposited Funds"/>
    <n v="-45"/>
    <x v="5"/>
    <m/>
    <n v="10"/>
    <m/>
  </r>
  <r>
    <s v="Payment"/>
    <d v="2019-03-11T00:00:00"/>
    <d v="2019-03-10T00:00:00"/>
    <x v="1"/>
    <x v="12"/>
    <s v="1st Bank HOA Checking"/>
    <s v="Undeposited Funds"/>
    <n v="-300"/>
    <x v="1"/>
    <n v="3"/>
    <n v="10"/>
    <m/>
  </r>
  <r>
    <s v="Payment"/>
    <d v="2019-06-25T00:00:00"/>
    <d v="2019-06-25T00:00:00"/>
    <x v="1"/>
    <x v="12"/>
    <s v="1st Bank HOA Checking"/>
    <s v="Undeposited Funds"/>
    <n v="-300"/>
    <x v="1"/>
    <n v="3"/>
    <n v="10"/>
    <m/>
  </r>
  <r>
    <s v="Payment"/>
    <d v="2019-06-25T00:00:00"/>
    <d v="2019-06-25T00:00:00"/>
    <x v="1"/>
    <x v="12"/>
    <s v="1st Bank HOA Checking"/>
    <s v="Undeposited Funds"/>
    <n v="-300"/>
    <x v="1"/>
    <n v="3"/>
    <n v="10"/>
    <m/>
  </r>
  <r>
    <s v="Payment"/>
    <d v="2019-11-07T00:00:00"/>
    <d v="2019-11-05T00:00:00"/>
    <x v="1"/>
    <x v="12"/>
    <s v="1st Bank HOA Checking"/>
    <s v="Undeposited Funds"/>
    <n v="-300"/>
    <x v="1"/>
    <n v="3"/>
    <n v="10"/>
    <m/>
  </r>
  <r>
    <s v="Payment"/>
    <d v="2006-12-01T00:00:00"/>
    <d v="2006-11-30T00:00:00"/>
    <x v="11"/>
    <x v="1"/>
    <s v="FNBC Checking 9018"/>
    <s v="Undeposited Funds"/>
    <n v="-800"/>
    <x v="1"/>
    <s v="Jun-Oct 2006"/>
    <n v="11"/>
    <s v="$160 x 5 mo.; Purch date 6/7/06"/>
  </r>
  <r>
    <s v="Payment"/>
    <d v="2007-01-13T00:00:00"/>
    <d v="2007-01-13T00:00:00"/>
    <x v="11"/>
    <x v="1"/>
    <s v="FNBC Checking 9018"/>
    <s v="Undeposited Funds"/>
    <n v="-160"/>
    <x v="1"/>
    <s v="Nov 2006"/>
    <n v="11"/>
    <s v="$160 x 1 mo."/>
  </r>
  <r>
    <s v="Payment"/>
    <d v="2010-01-12T00:00:00"/>
    <d v="2010-01-11T00:00:00"/>
    <x v="11"/>
    <x v="1"/>
    <s v="1st Bank HOA Checking"/>
    <s v="Undeposited Funds"/>
    <n v="-160"/>
    <x v="1"/>
    <s v="Dec 2006"/>
    <n v="11"/>
    <s v="$160 x 1 mo."/>
  </r>
  <r>
    <s v="Payment"/>
    <d v="2010-01-12T00:00:00"/>
    <d v="2010-01-11T00:00:00"/>
    <x v="12"/>
    <x v="1"/>
    <s v="1st Bank HOA Checking"/>
    <s v="Undeposited Funds"/>
    <n v="-1920"/>
    <x v="1"/>
    <s v="2007 (complete)"/>
    <n v="11"/>
    <s v="$160 x 12 mos."/>
  </r>
  <r>
    <s v="Payment"/>
    <d v="2010-01-12T00:00:00"/>
    <d v="2010-01-11T00:00:00"/>
    <x v="13"/>
    <x v="1"/>
    <s v="1st Bank HOA Checking"/>
    <s v="Undeposited Funds"/>
    <n v="-1920"/>
    <x v="1"/>
    <s v="2008 (complete)"/>
    <n v="11"/>
    <s v="$160 x 12 mos."/>
  </r>
  <r>
    <s v="Payment"/>
    <d v="2010-01-12T00:00:00"/>
    <d v="2010-01-11T00:00:00"/>
    <x v="10"/>
    <x v="1"/>
    <s v="1st Bank HOA Checking"/>
    <s v="Undeposited Funds"/>
    <n v="-1920"/>
    <x v="1"/>
    <s v="2009 (complete)"/>
    <n v="11"/>
    <s v="$160 x 12 mos."/>
  </r>
  <r>
    <s v="Payment"/>
    <d v="2010-10-26T00:00:00"/>
    <d v="2010-10-26T00:00:00"/>
    <x v="3"/>
    <x v="1"/>
    <s v="1st Bank HOA Checking"/>
    <s v="Undeposited Funds"/>
    <n v="-1125"/>
    <x v="1"/>
    <s v="Jan-Sep 2010"/>
    <n v="11"/>
    <s v="$125 x 9 mos."/>
  </r>
  <r>
    <s v="Payment"/>
    <d v="2011-01-10T00:00:00"/>
    <d v="2011-01-10T00:00:00"/>
    <x v="3"/>
    <x v="1"/>
    <s v="1st Bank HOA Checking"/>
    <s v="Undeposited Funds"/>
    <n v="-250"/>
    <x v="1"/>
    <s v="Oct &amp; Dec 2010"/>
    <n v="11"/>
    <s v="Fm Karen: &quot;Not sure what happened with Nov. 2010.  I don't see an invoice or payment for that month.&quot;"/>
  </r>
  <r>
    <s v="Payment"/>
    <d v="2011-01-10T00:00:00"/>
    <d v="2011-01-10T00:00:00"/>
    <x v="4"/>
    <x v="1"/>
    <s v="1st Bank HOA Checking"/>
    <s v="Undeposited Funds"/>
    <n v="37.5"/>
    <x v="0"/>
    <s v="2011 (complete)"/>
    <n v="11"/>
    <m/>
  </r>
  <r>
    <s v="Payment"/>
    <d v="2011-01-10T00:00:00"/>
    <d v="2011-01-10T00:00:00"/>
    <x v="4"/>
    <x v="1"/>
    <s v="1st Bank HOA Checking"/>
    <s v="Undeposited Funds"/>
    <n v="-1500"/>
    <x v="1"/>
    <s v="2011 (complete)"/>
    <n v="11"/>
    <s v="$125 x 12 mos."/>
  </r>
  <r>
    <s v="Payment"/>
    <d v="2012-01-30T00:00:00"/>
    <d v="2012-01-30T00:00:00"/>
    <x v="5"/>
    <x v="1"/>
    <s v="1st Bank HOA Checking"/>
    <s v="Undeposited Funds"/>
    <n v="37.5"/>
    <x v="0"/>
    <s v="2012 (complete)"/>
    <n v="11"/>
    <m/>
  </r>
  <r>
    <s v="Payment"/>
    <d v="2012-01-30T00:00:00"/>
    <d v="2012-01-30T00:00:00"/>
    <x v="5"/>
    <x v="1"/>
    <s v="1st Bank HOA Checking"/>
    <s v="Undeposited Funds"/>
    <n v="-1500"/>
    <x v="1"/>
    <s v="2012 (complete)"/>
    <n v="11"/>
    <s v="$125 x 12 mos."/>
  </r>
  <r>
    <s v="Payment"/>
    <d v="2013-07-22T00:00:00"/>
    <d v="2013-07-22T00:00:00"/>
    <x v="6"/>
    <x v="1"/>
    <s v="1st Bank HOA Checking"/>
    <s v="Undeposited Funds"/>
    <n v="60"/>
    <x v="0"/>
    <s v="2013 (complete)"/>
    <n v="11"/>
    <m/>
  </r>
  <r>
    <s v="Payment"/>
    <d v="2013-07-22T00:00:00"/>
    <d v="2013-07-22T00:00:00"/>
    <x v="6"/>
    <x v="1"/>
    <s v="1st Bank HOA Checking"/>
    <s v="Undeposited Funds"/>
    <n v="-1500"/>
    <x v="1"/>
    <s v="2013 (complete)"/>
    <n v="11"/>
    <s v="$125 x 12 mos."/>
  </r>
  <r>
    <s v="Payment"/>
    <d v="2015-04-23T00:00:00"/>
    <d v="2015-04-23T00:00:00"/>
    <x v="8"/>
    <x v="1"/>
    <s v="1st Bank HOA Checking"/>
    <s v="Undeposited Funds"/>
    <n v="-1875"/>
    <x v="1"/>
    <s v="2014 - March 2015"/>
    <n v="11"/>
    <s v="$1,500 (2014; $125 x 12 mos.), $375 Jan-Mar 2015 ($125 x 3 mos.);  See 2015 notes; Sale date 5/29/15"/>
  </r>
  <r>
    <s v="Payment"/>
    <d v="2015-06-25T00:00:00"/>
    <d v="2015-06-25T00:00:00"/>
    <x v="8"/>
    <x v="13"/>
    <s v="1st Bank HOA Checking"/>
    <s v="Undeposited Funds"/>
    <n v="-125"/>
    <x v="1"/>
    <s v="Jun 2015"/>
    <n v="11"/>
    <s v="Purchase Date: 5/29/2015"/>
  </r>
  <r>
    <s v="Payment"/>
    <d v="2015-08-10T00:00:00"/>
    <d v="2015-08-07T00:00:00"/>
    <x v="8"/>
    <x v="13"/>
    <s v="1st Bank HOA Checking"/>
    <s v="Undeposited Funds"/>
    <n v="-75"/>
    <x v="1"/>
    <s v="Jul 2015"/>
    <n v="11"/>
    <s v="Dues July 2015 (had a $25 credit) "/>
  </r>
  <r>
    <s v="Payment"/>
    <d v="2015-08-26T00:00:00"/>
    <d v="2015-08-25T00:00:00"/>
    <x v="8"/>
    <x v="13"/>
    <s v="1st Bank HOA Checking"/>
    <s v="Undeposited Funds"/>
    <n v="-100"/>
    <x v="1"/>
    <s v="Aug 2015"/>
    <n v="11"/>
    <m/>
  </r>
  <r>
    <s v="Payment"/>
    <d v="2015-09-23T00:00:00"/>
    <d v="2015-09-23T00:00:00"/>
    <x v="8"/>
    <x v="13"/>
    <s v="1st Bank HOA Checking"/>
    <s v="Undeposited Funds"/>
    <n v="-100"/>
    <x v="1"/>
    <s v="Sept 2015"/>
    <n v="11"/>
    <m/>
  </r>
  <r>
    <s v="Payment"/>
    <d v="2015-10-21T00:00:00"/>
    <d v="2015-10-21T00:00:00"/>
    <x v="8"/>
    <x v="13"/>
    <s v="1st Bank HOA Checking"/>
    <s v="Undeposited Funds"/>
    <n v="-100"/>
    <x v="1"/>
    <s v="Oct 2015"/>
    <n v="11"/>
    <m/>
  </r>
  <r>
    <s v="Payment"/>
    <d v="2015-11-25T00:00:00"/>
    <d v="2015-11-23T00:00:00"/>
    <x v="8"/>
    <x v="13"/>
    <s v="1st Bank HOA Checking"/>
    <s v="Undeposited Funds"/>
    <n v="-100"/>
    <x v="1"/>
    <s v="Nov 2015"/>
    <n v="11"/>
    <m/>
  </r>
  <r>
    <s v="Payment"/>
    <d v="2015-12-21T00:00:00"/>
    <d v="2015-12-21T00:00:00"/>
    <x v="8"/>
    <x v="13"/>
    <s v="1st Bank HOA Checking"/>
    <s v="Undeposited Funds"/>
    <n v="-100"/>
    <x v="1"/>
    <s v="Dec 2015"/>
    <n v="11"/>
    <m/>
  </r>
  <r>
    <s v="Payment"/>
    <d v="2016-02-04T00:00:00"/>
    <d v="2016-01-29T00:00:00"/>
    <x v="9"/>
    <x v="13"/>
    <s v="1st Bank HOA Checking"/>
    <s v="Undeposited Funds"/>
    <n v="-100"/>
    <x v="1"/>
    <s v="Jan 2016"/>
    <n v="11"/>
    <m/>
  </r>
  <r>
    <s v="Payment"/>
    <d v="2016-02-22T00:00:00"/>
    <d v="2016-02-21T00:00:00"/>
    <x v="9"/>
    <x v="13"/>
    <s v="1st Bank HOA Checking"/>
    <s v="Undeposited Funds"/>
    <n v="-100"/>
    <x v="1"/>
    <s v="Feb 2016"/>
    <n v="11"/>
    <m/>
  </r>
  <r>
    <s v="Payment"/>
    <d v="2016-03-21T00:00:00"/>
    <d v="2016-03-21T00:00:00"/>
    <x v="9"/>
    <x v="13"/>
    <s v="1st Bank HOA Checking"/>
    <s v="Undeposited Funds"/>
    <n v="-100"/>
    <x v="1"/>
    <s v="Mar 2016"/>
    <n v="11"/>
    <m/>
  </r>
  <r>
    <s v="Payment"/>
    <d v="2016-04-27T00:00:00"/>
    <d v="2016-05-27T00:00:00"/>
    <x v="9"/>
    <x v="13"/>
    <s v="1st Bank HOA Checking"/>
    <s v="Undeposited Funds"/>
    <n v="-100"/>
    <x v="1"/>
    <s v="May 2016"/>
    <n v="11"/>
    <m/>
  </r>
  <r>
    <s v="Payment"/>
    <d v="2016-05-27T00:00:00"/>
    <d v="2016-04-27T00:00:00"/>
    <x v="9"/>
    <x v="13"/>
    <s v="1st Bank HOA Checking"/>
    <s v="Undeposited Funds"/>
    <n v="-100"/>
    <x v="1"/>
    <s v="Apr 2016"/>
    <n v="11"/>
    <m/>
  </r>
  <r>
    <s v="Payment"/>
    <d v="2016-06-20T00:00:00"/>
    <d v="2016-06-16T00:00:00"/>
    <x v="9"/>
    <x v="13"/>
    <s v="1st Bank HOA Checking"/>
    <s v="Undeposited Funds"/>
    <n v="-100"/>
    <x v="1"/>
    <s v="Jun 2016"/>
    <n v="11"/>
    <m/>
  </r>
  <r>
    <s v="Payment"/>
    <d v="2016-07-26T00:00:00"/>
    <d v="2016-07-26T00:00:00"/>
    <x v="9"/>
    <x v="13"/>
    <s v="1st Bank HOA Checking"/>
    <s v="Undeposited Funds"/>
    <n v="-100"/>
    <x v="1"/>
    <s v="Jul 2016"/>
    <n v="11"/>
    <m/>
  </r>
  <r>
    <s v="Payment"/>
    <d v="2016-11-02T00:00:00"/>
    <d v="2016-10-25T00:00:00"/>
    <x v="9"/>
    <x v="13"/>
    <s v="1st Bank HOA Checking"/>
    <s v="Undeposited Funds"/>
    <n v="-100"/>
    <x v="1"/>
    <s v="Aug 2016"/>
    <n v="11"/>
    <m/>
  </r>
  <r>
    <s v="Payment"/>
    <d v="2016-11-09T00:00:00"/>
    <d v="2016-11-05T00:00:00"/>
    <x v="9"/>
    <x v="13"/>
    <s v="1st Bank HOA Checking"/>
    <s v="Undeposited Funds"/>
    <n v="-300"/>
    <x v="1"/>
    <s v="Sept-Nov 2016"/>
    <n v="11"/>
    <m/>
  </r>
  <r>
    <s v="Payment"/>
    <d v="2016-11-22T00:00:00"/>
    <d v="2016-11-22T00:00:00"/>
    <x v="9"/>
    <x v="13"/>
    <s v="1st Bank HOA Checking"/>
    <s v="Undeposited Funds"/>
    <n v="-100"/>
    <x v="1"/>
    <s v="Dec 2016"/>
    <n v="11"/>
    <m/>
  </r>
  <r>
    <s v="Payment"/>
    <d v="2016-12-19T00:00:00"/>
    <d v="2016-12-08T00:00:00"/>
    <x v="2"/>
    <x v="13"/>
    <s v="1st Bank HOA Checking"/>
    <s v="Undeposited Funds"/>
    <n v="-100"/>
    <x v="1"/>
    <s v="Jan 2017"/>
    <n v="11"/>
    <m/>
  </r>
  <r>
    <s v="Payment"/>
    <d v="2017-01-25T00:00:00"/>
    <d v="2017-01-25T00:00:00"/>
    <x v="2"/>
    <x v="13"/>
    <s v="1st Bank HOA Checking"/>
    <s v="Undeposited Funds"/>
    <n v="-100"/>
    <x v="1"/>
    <s v="Feb 2017"/>
    <n v="11"/>
    <m/>
  </r>
  <r>
    <s v="Payment"/>
    <d v="2017-02-27T00:00:00"/>
    <d v="2017-02-27T00:00:00"/>
    <x v="2"/>
    <x v="13"/>
    <s v="1st Bank HOA Checking"/>
    <s v="Undeposited Funds"/>
    <n v="-100"/>
    <x v="1"/>
    <s v="Mar 2017"/>
    <n v="11"/>
    <m/>
  </r>
  <r>
    <s v="Payment"/>
    <d v="2017-03-21T00:00:00"/>
    <d v="2017-03-18T00:00:00"/>
    <x v="2"/>
    <x v="13"/>
    <s v="1st Bank HOA Checking"/>
    <s v="Undeposited Funds"/>
    <n v="-100"/>
    <x v="1"/>
    <s v="Apr 2017"/>
    <n v="11"/>
    <m/>
  </r>
  <r>
    <s v="Payment"/>
    <d v="2017-04-21T00:00:00"/>
    <d v="2017-04-10T00:00:00"/>
    <x v="2"/>
    <x v="13"/>
    <s v="1st Bank HOA Checking"/>
    <s v="Undeposited Funds"/>
    <n v="-100"/>
    <x v="1"/>
    <s v="May 2017"/>
    <n v="11"/>
    <m/>
  </r>
  <r>
    <s v="Payment"/>
    <d v="2017-05-25T00:00:00"/>
    <d v="2017-05-10T00:00:00"/>
    <x v="2"/>
    <x v="13"/>
    <s v="1st Bank HOA Checking"/>
    <s v="Undeposited Funds"/>
    <n v="-100"/>
    <x v="1"/>
    <s v="Jun 2017"/>
    <n v="11"/>
    <m/>
  </r>
  <r>
    <s v="Payment"/>
    <d v="2017-06-23T00:00:00"/>
    <d v="2017-06-21T00:00:00"/>
    <x v="2"/>
    <x v="13"/>
    <s v="1st Bank HOA Checking"/>
    <s v="Undeposited Funds"/>
    <n v="-100"/>
    <x v="1"/>
    <s v="Jul 2017"/>
    <n v="11"/>
    <m/>
  </r>
  <r>
    <s v="Payment"/>
    <d v="2017-07-26T00:00:00"/>
    <d v="2017-07-22T00:00:00"/>
    <x v="2"/>
    <x v="13"/>
    <s v="1st Bank HOA Checking"/>
    <s v="Undeposited Funds"/>
    <n v="-100"/>
    <x v="1"/>
    <s v="Aug 2017"/>
    <n v="11"/>
    <m/>
  </r>
  <r>
    <s v="Payment"/>
    <d v="2017-08-24T00:00:00"/>
    <d v="2017-08-24T00:00:00"/>
    <x v="2"/>
    <x v="13"/>
    <s v="1st Bank HOA Checking"/>
    <s v="Undeposited Funds"/>
    <n v="-100"/>
    <x v="1"/>
    <s v="Sept 2017"/>
    <n v="11"/>
    <m/>
  </r>
  <r>
    <s v="Payment"/>
    <d v="2017-10-23T00:00:00"/>
    <d v="2017-10-23T00:00:00"/>
    <x v="2"/>
    <x v="13"/>
    <s v="1st Bank HOA Checking"/>
    <s v="Undeposited Funds"/>
    <n v="-100"/>
    <x v="1"/>
    <s v="Oct 2017"/>
    <n v="11"/>
    <m/>
  </r>
  <r>
    <s v="Payment"/>
    <d v="2017-11-07T00:00:00"/>
    <d v="2017-11-06T00:00:00"/>
    <x v="2"/>
    <x v="13"/>
    <s v="1st Bank HOA Checking"/>
    <s v="Undeposited Funds"/>
    <n v="-100"/>
    <x v="1"/>
    <s v="Nov 2017"/>
    <n v="11"/>
    <m/>
  </r>
  <r>
    <s v="Payment"/>
    <d v="2017-11-09T00:00:00"/>
    <d v="2017-11-07T00:00:00"/>
    <x v="2"/>
    <x v="13"/>
    <s v="1st Bank HOA Checking"/>
    <s v="Undeposited Funds"/>
    <n v="-418.75"/>
    <x v="9"/>
    <m/>
    <n v="11"/>
    <m/>
  </r>
  <r>
    <s v="Payment"/>
    <d v="2017-12-14T00:00:00"/>
    <d v="2017-12-14T00:00:00"/>
    <x v="2"/>
    <x v="13"/>
    <s v="1st Bank HOA Checking"/>
    <s v="Undeposited Funds"/>
    <n v="-100"/>
    <x v="1"/>
    <s v="Dec 2017"/>
    <n v="11"/>
    <m/>
  </r>
  <r>
    <s v="Payment"/>
    <d v="2018-01-24T00:00:00"/>
    <d v="2018-01-29T00:00:00"/>
    <x v="0"/>
    <x v="13"/>
    <s v="1st Bank HOA Checking"/>
    <s v="Undeposited Funds"/>
    <n v="100"/>
    <x v="0"/>
    <s v="2018 (complete)"/>
    <n v="11"/>
    <s v="$1200 (total) = full year dues -$100 discount, plus two gate remotes (overpaid $10)"/>
  </r>
  <r>
    <s v="Payment"/>
    <d v="2018-01-24T00:00:00"/>
    <d v="2018-01-29T00:00:00"/>
    <x v="0"/>
    <x v="13"/>
    <s v="1st Bank HOA Checking"/>
    <s v="Undeposited Funds"/>
    <n v="-1210"/>
    <x v="1"/>
    <s v="2018 (complete)"/>
    <n v="11"/>
    <s v="$1200 (total) = full year dues -$100 discount, plus two gate remotes (overpaid $10)"/>
  </r>
  <r>
    <s v="Payment"/>
    <d v="2018-01-24T00:00:00"/>
    <d v="2018-01-29T00:00:00"/>
    <x v="0"/>
    <x v="13"/>
    <s v="1st Bank HOA Checking"/>
    <s v="Undeposited Funds"/>
    <n v="-90"/>
    <x v="5"/>
    <m/>
    <n v="11"/>
    <s v="$1200 (total) = full year dues -$100 discount, plus two gate remotes (overpaid $10)"/>
  </r>
  <r>
    <s v="Payment"/>
    <d v="2018-12-11T00:00:00"/>
    <d v="2018-12-08T00:00:00"/>
    <x v="0"/>
    <x v="13"/>
    <s v="1st Bank HOA Checking"/>
    <s v="Undeposited Funds"/>
    <n v="-137.5"/>
    <x v="9"/>
    <m/>
    <n v="11"/>
    <m/>
  </r>
  <r>
    <s v="Payment"/>
    <d v="2019-01-28T00:00:00"/>
    <d v="2019-01-25T00:00:00"/>
    <x v="1"/>
    <x v="13"/>
    <s v="1st Bank HOA Checking"/>
    <s v="Undeposited Funds"/>
    <n v="-85.71"/>
    <x v="9"/>
    <m/>
    <n v="11"/>
    <m/>
  </r>
  <r>
    <s v="Payment"/>
    <d v="2019-03-27T00:00:00"/>
    <d v="2019-03-25T00:00:00"/>
    <x v="1"/>
    <x v="13"/>
    <s v="1st Bank HOA Checking"/>
    <s v="Undeposited Funds"/>
    <n v="-300"/>
    <x v="1"/>
    <s v="Q1 2019"/>
    <n v="11"/>
    <m/>
  </r>
  <r>
    <s v="Payment"/>
    <d v="2019-03-27T00:00:00"/>
    <d v="2019-03-25T00:00:00"/>
    <x v="1"/>
    <x v="13"/>
    <s v="1st Bank HOA Checking"/>
    <s v="Undeposited Funds"/>
    <n v="-300"/>
    <x v="1"/>
    <s v="Q2 2019"/>
    <n v="11"/>
    <m/>
  </r>
  <r>
    <s v="Payment"/>
    <d v="2019-04-18T00:00:00"/>
    <d v="2019-04-16T00:00:00"/>
    <x v="1"/>
    <x v="13"/>
    <s v="1st Bank HOA Checking"/>
    <s v="Undeposited Funds"/>
    <n v="-312.5"/>
    <x v="9"/>
    <m/>
    <n v="11"/>
    <m/>
  </r>
  <r>
    <s v="Payment"/>
    <d v="2019-06-24T00:00:00"/>
    <d v="2019-06-20T00:00:00"/>
    <x v="1"/>
    <x v="13"/>
    <s v="1st Bank HOA Checking"/>
    <s v="Undeposited Funds"/>
    <n v="-300"/>
    <x v="1"/>
    <s v="Q3 2019"/>
    <n v="11"/>
    <m/>
  </r>
  <r>
    <s v="Payment"/>
    <d v="2019-09-25T00:00:00"/>
    <d v="2019-09-23T00:00:00"/>
    <x v="1"/>
    <x v="13"/>
    <s v="1st Bank HOA Checking"/>
    <s v="Undeposited Funds"/>
    <n v="-300"/>
    <x v="1"/>
    <s v="Q4 2019"/>
    <n v="11"/>
    <m/>
  </r>
  <r>
    <s v="Payment"/>
    <d v="2019-09-25T00:00:00"/>
    <d v="2019-09-23T00:00:00"/>
    <x v="0"/>
    <x v="13"/>
    <s v="1st Bank HOA Checking"/>
    <s v="Undeposited Funds"/>
    <n v="10"/>
    <x v="1"/>
    <s v="Jan 2018"/>
    <n v="11"/>
    <s v="dues less $10 credit applied fm 1/29/18 overpayment "/>
  </r>
  <r>
    <s v="Payment"/>
    <d v="2006-10-16T00:00:00"/>
    <d v="2006-09-08T00:00:00"/>
    <x v="11"/>
    <x v="14"/>
    <s v="FNBC Checking 9018"/>
    <s v="Undeposited Funds"/>
    <n v="-150"/>
    <x v="1"/>
    <m/>
    <n v="12"/>
    <s v="Opening Balance (Sept 2006)"/>
  </r>
  <r>
    <s v="Payment"/>
    <d v="2006-10-16T00:00:00"/>
    <d v="2006-09-27T00:00:00"/>
    <x v="11"/>
    <x v="14"/>
    <s v="FNBC Checking 9018"/>
    <s v="Undeposited Funds"/>
    <n v="-300"/>
    <x v="1"/>
    <m/>
    <n v="12"/>
    <s v="Opening Balance (Sept 2006)"/>
  </r>
  <r>
    <s v="Payment"/>
    <d v="2006-10-16T00:00:00"/>
    <d v="2006-10-10T00:00:00"/>
    <x v="11"/>
    <x v="14"/>
    <s v="FNBC Checking 9018"/>
    <s v="Undeposited Funds"/>
    <n v="-150"/>
    <x v="1"/>
    <m/>
    <n v="12"/>
    <s v="Opening Balance (Sept 2006)"/>
  </r>
  <r>
    <s v="Payment"/>
    <d v="2006-12-01T00:00:00"/>
    <d v="2006-11-30T00:00:00"/>
    <x v="11"/>
    <x v="14"/>
    <s v="FNBC Checking 9018"/>
    <s v="Undeposited Funds"/>
    <n v="-150"/>
    <x v="1"/>
    <m/>
    <n v="12"/>
    <s v="Extra $10/month Jan - Oct 2006 + $50?"/>
  </r>
  <r>
    <s v="Payment"/>
    <d v="2006-12-18T00:00:00"/>
    <d v="2006-12-14T00:00:00"/>
    <x v="11"/>
    <x v="14"/>
    <s v="FNBC Checking 9018"/>
    <s v="Undeposited Funds"/>
    <n v="-150"/>
    <x v="1"/>
    <m/>
    <n v="12"/>
    <s v="As best I can tell, David Pure was paying the wrong amount every month and I just credited whatever invoice needed to be paid. "/>
  </r>
  <r>
    <s v="Payment"/>
    <d v="2007-01-13T00:00:00"/>
    <d v="2007-01-13T00:00:00"/>
    <x v="12"/>
    <x v="14"/>
    <s v="FNBC Checking 9018"/>
    <s v="Undeposited Funds"/>
    <n v="-100"/>
    <x v="1"/>
    <m/>
    <n v="12"/>
    <s v="As best I can tell, David Pure was paying the wrong amount every month and I just credited whatever invoice needed to be paid. "/>
  </r>
  <r>
    <s v="Payment"/>
    <d v="2007-02-26T00:00:00"/>
    <d v="2007-01-10T00:00:00"/>
    <x v="12"/>
    <x v="14"/>
    <s v="FNBC Checking 9018"/>
    <s v="Undeposited Funds"/>
    <n v="-160"/>
    <x v="1"/>
    <n v="1"/>
    <n v="12"/>
    <s v="As best I can tell, David Pure was paying the wrong amount every month and I just credited whatever invoice needed to be paid. "/>
  </r>
  <r>
    <s v="Payment"/>
    <d v="2007-03-03T00:00:00"/>
    <d v="2007-02-28T00:00:00"/>
    <x v="12"/>
    <x v="14"/>
    <s v="FNBC Checking 9018"/>
    <s v="Undeposited Funds"/>
    <n v="-150"/>
    <x v="1"/>
    <m/>
    <n v="12"/>
    <s v="As best I can tell, David Pure was paying the wrong amount every month and I just credited whatever invoice needed to be paid. "/>
  </r>
  <r>
    <s v="Payment"/>
    <d v="2007-03-14T00:00:00"/>
    <d v="2007-03-07T00:00:00"/>
    <x v="12"/>
    <x v="14"/>
    <s v="FNBC Checking 9018"/>
    <s v="Undeposited Funds"/>
    <n v="-120"/>
    <x v="1"/>
    <m/>
    <n v="12"/>
    <s v="As best I can tell, David Pure was paying the wrong amount every month and I just credited whatever invoice needed to be paid. "/>
  </r>
  <r>
    <s v="Payment"/>
    <d v="2007-03-27T00:00:00"/>
    <d v="2007-03-24T00:00:00"/>
    <x v="12"/>
    <x v="14"/>
    <s v="FNBC Checking 9018"/>
    <s v="Undeposited Funds"/>
    <n v="-160"/>
    <x v="1"/>
    <n v="1"/>
    <n v="12"/>
    <s v="As best I can tell, David Pure was paying the wrong amount every month and I just credited whatever invoice needed to be paid. "/>
  </r>
  <r>
    <s v="Payment"/>
    <d v="2007-04-23T00:00:00"/>
    <d v="2007-04-23T00:00:00"/>
    <x v="12"/>
    <x v="14"/>
    <s v="FNBC Checking 9018"/>
    <s v="Undeposited Funds"/>
    <n v="-150"/>
    <x v="1"/>
    <m/>
    <n v="12"/>
    <s v="As best I can tell, David Pure was paying the wrong amount every month and I just credited whatever invoice needed to be paid. "/>
  </r>
  <r>
    <s v="Payment"/>
    <d v="2007-05-05T00:00:00"/>
    <d v="2007-05-05T00:00:00"/>
    <x v="12"/>
    <x v="14"/>
    <s v="FNBC Checking 9018"/>
    <s v="Undeposited Funds"/>
    <n v="-250"/>
    <x v="1"/>
    <m/>
    <n v="12"/>
    <s v="As best I can tell, David Pure was paying the wrong amount every month and I just credited whatever invoice needed to be paid. "/>
  </r>
  <r>
    <s v="Payment"/>
    <d v="2007-05-19T00:00:00"/>
    <d v="2007-05-16T00:00:00"/>
    <x v="12"/>
    <x v="14"/>
    <s v="FNBC Checking 9018"/>
    <s v="Undeposited Funds"/>
    <n v="-150"/>
    <x v="1"/>
    <m/>
    <n v="12"/>
    <s v="As best I can tell, David Pure was paying the wrong amount every month and I just credited whatever invoice needed to be paid. "/>
  </r>
  <r>
    <s v="Payment"/>
    <d v="2007-06-15T00:00:00"/>
    <d v="2007-06-13T00:00:00"/>
    <x v="12"/>
    <x v="14"/>
    <s v="FNBC Checking 9018"/>
    <s v="Undeposited Funds"/>
    <n v="-150"/>
    <x v="1"/>
    <m/>
    <n v="12"/>
    <s v="As best I can tell, David Pure was paying the wrong amount every month and I just credited whatever invoice needed to be paid. "/>
  </r>
  <r>
    <s v="Payment"/>
    <d v="2007-07-14T00:00:00"/>
    <d v="2007-07-13T00:00:00"/>
    <x v="12"/>
    <x v="14"/>
    <s v="FNBC Checking 9018"/>
    <s v="Undeposited Funds"/>
    <n v="-150"/>
    <x v="1"/>
    <m/>
    <n v="12"/>
    <s v="As best I can tell, David Pure was paying the wrong amount every month and I just credited whatever invoice needed to be paid. "/>
  </r>
  <r>
    <s v="Payment"/>
    <d v="2007-08-29T00:00:00"/>
    <d v="2007-08-17T00:00:00"/>
    <x v="12"/>
    <x v="14"/>
    <s v="FNBC Checking 9018"/>
    <s v="Undeposited Funds"/>
    <n v="-150"/>
    <x v="1"/>
    <m/>
    <n v="12"/>
    <s v="As best I can tell, David Pure was paying the wrong amount every month and I just credited whatever invoice needed to be paid. "/>
  </r>
  <r>
    <s v="Payment"/>
    <d v="2007-09-21T00:00:00"/>
    <d v="2007-09-20T00:00:00"/>
    <x v="12"/>
    <x v="14"/>
    <s v="FNBC Checking 9018"/>
    <s v="Undeposited Funds"/>
    <n v="-150"/>
    <x v="1"/>
    <m/>
    <n v="12"/>
    <s v="As best I can tell, David Pure was paying the wrong amount every month and I just credited whatever invoice needed to be paid. "/>
  </r>
  <r>
    <s v="Payment"/>
    <d v="2007-11-02T00:00:00"/>
    <d v="2007-10-31T00:00:00"/>
    <x v="12"/>
    <x v="14"/>
    <s v="FNBC Checking 9018"/>
    <s v="Undeposited Funds"/>
    <n v="-210"/>
    <x v="1"/>
    <m/>
    <n v="12"/>
    <s v="As best I can tell, David Pure was paying the wrong amount every month and I just credited whatever invoice needed to be paid. "/>
  </r>
  <r>
    <s v="Payment"/>
    <d v="2008-02-07T00:00:00"/>
    <d v="2008-02-06T00:00:00"/>
    <x v="13"/>
    <x v="14"/>
    <s v="FNBC Checking 9018"/>
    <s v="Undeposited Funds"/>
    <n v="-480"/>
    <x v="1"/>
    <n v="3"/>
    <n v="12"/>
    <m/>
  </r>
  <r>
    <s v="Payment"/>
    <d v="2008-06-16T00:00:00"/>
    <d v="2008-06-12T00:00:00"/>
    <x v="13"/>
    <x v="14"/>
    <s v="FNBC Checking 9018"/>
    <s v="Undeposited Funds"/>
    <n v="-480"/>
    <x v="1"/>
    <n v="3"/>
    <n v="12"/>
    <m/>
  </r>
  <r>
    <s v="Payment"/>
    <d v="2008-09-05T00:00:00"/>
    <d v="2008-09-04T00:00:00"/>
    <x v="13"/>
    <x v="14"/>
    <s v="FNBC Checking 9018"/>
    <s v="Undeposited Funds"/>
    <n v="-480"/>
    <x v="1"/>
    <n v="3"/>
    <n v="12"/>
    <m/>
  </r>
  <r>
    <s v="Payment"/>
    <d v="2008-12-05T00:00:00"/>
    <d v="2008-12-04T00:00:00"/>
    <x v="13"/>
    <x v="14"/>
    <s v="FNBC Checking 9018"/>
    <s v="Undeposited Funds"/>
    <n v="-480"/>
    <x v="1"/>
    <n v="3"/>
    <n v="12"/>
    <m/>
  </r>
  <r>
    <s v="Payment"/>
    <d v="2009-07-02T00:00:00"/>
    <d v="2009-06-29T00:00:00"/>
    <x v="10"/>
    <x v="14"/>
    <s v="FNBC Checking 9018"/>
    <s v="Undeposited Funds"/>
    <n v="-960"/>
    <x v="1"/>
    <n v="6"/>
    <n v="12"/>
    <m/>
  </r>
  <r>
    <s v="Payment"/>
    <d v="2009-12-04T00:00:00"/>
    <d v="2009-12-03T00:00:00"/>
    <x v="10"/>
    <x v="14"/>
    <s v="1st Bank HOA Checking"/>
    <s v="Undeposited Funds"/>
    <n v="-480"/>
    <x v="1"/>
    <n v="3"/>
    <n v="12"/>
    <m/>
  </r>
  <r>
    <s v="Payment"/>
    <d v="2009-12-21T00:00:00"/>
    <d v="2009-12-17T00:00:00"/>
    <x v="10"/>
    <x v="14"/>
    <s v="1st Bank HOA Checking"/>
    <s v="Undeposited Funds"/>
    <n v="-480"/>
    <x v="1"/>
    <n v="3"/>
    <n v="12"/>
    <m/>
  </r>
  <r>
    <s v="Payment"/>
    <d v="2010-01-28T00:00:00"/>
    <d v="2010-01-28T00:00:00"/>
    <x v="3"/>
    <x v="14"/>
    <s v="1st Bank HOA Checking"/>
    <s v="Undeposited Funds"/>
    <n v="-125"/>
    <x v="1"/>
    <n v="1"/>
    <n v="12"/>
    <m/>
  </r>
  <r>
    <s v="Payment"/>
    <d v="2010-02-22T00:00:00"/>
    <d v="2010-02-19T00:00:00"/>
    <x v="3"/>
    <x v="14"/>
    <s v="1st Bank HOA Checking"/>
    <s v="Undeposited Funds"/>
    <n v="-125"/>
    <x v="1"/>
    <n v="1"/>
    <n v="12"/>
    <m/>
  </r>
  <r>
    <s v="Payment"/>
    <d v="2010-03-19T00:00:00"/>
    <d v="2010-03-18T00:00:00"/>
    <x v="3"/>
    <x v="14"/>
    <s v="1st Bank HOA Checking"/>
    <s v="Undeposited Funds"/>
    <n v="-125"/>
    <x v="1"/>
    <n v="1"/>
    <n v="12"/>
    <m/>
  </r>
  <r>
    <s v="Payment"/>
    <d v="2010-06-26T00:00:00"/>
    <d v="2010-06-26T00:00:00"/>
    <x v="3"/>
    <x v="14"/>
    <s v="1st Bank HOA Checking"/>
    <s v="Undeposited Funds"/>
    <n v="-125"/>
    <x v="1"/>
    <n v="1"/>
    <n v="12"/>
    <m/>
  </r>
  <r>
    <s v="Payment"/>
    <d v="2010-06-26T00:00:00"/>
    <d v="2010-06-26T00:00:00"/>
    <x v="3"/>
    <x v="14"/>
    <s v="1st Bank HOA Checking"/>
    <s v="Undeposited Funds"/>
    <n v="-125"/>
    <x v="1"/>
    <n v="1"/>
    <n v="12"/>
    <m/>
  </r>
  <r>
    <s v="Payment"/>
    <d v="2010-08-06T00:00:00"/>
    <d v="2010-08-05T00:00:00"/>
    <x v="3"/>
    <x v="14"/>
    <s v="1st Bank HOA Checking"/>
    <s v="Undeposited Funds"/>
    <n v="-125"/>
    <x v="1"/>
    <n v="1"/>
    <n v="12"/>
    <m/>
  </r>
  <r>
    <s v="Payment"/>
    <d v="2010-08-20T00:00:00"/>
    <d v="2010-08-20T00:00:00"/>
    <x v="3"/>
    <x v="14"/>
    <s v="1st Bank HOA Checking"/>
    <s v="Undeposited Funds"/>
    <n v="-125"/>
    <x v="1"/>
    <n v="1"/>
    <n v="12"/>
    <m/>
  </r>
  <r>
    <s v="Payment"/>
    <d v="2010-08-20T00:00:00"/>
    <d v="2010-08-20T00:00:00"/>
    <x v="3"/>
    <x v="14"/>
    <s v="1st Bank HOA Checking"/>
    <s v="Undeposited Funds"/>
    <n v="-125"/>
    <x v="1"/>
    <n v="1"/>
    <n v="12"/>
    <m/>
  </r>
  <r>
    <s v="Payment"/>
    <d v="2010-10-25T00:00:00"/>
    <d v="2010-10-23T00:00:00"/>
    <x v="3"/>
    <x v="14"/>
    <s v="1st Bank HOA Checking"/>
    <s v="Undeposited Funds"/>
    <n v="-125"/>
    <x v="1"/>
    <n v="1"/>
    <n v="12"/>
    <m/>
  </r>
  <r>
    <s v="Payment"/>
    <d v="2010-12-10T00:00:00"/>
    <d v="2010-12-09T00:00:00"/>
    <x v="3"/>
    <x v="14"/>
    <s v="1st Bank HOA Checking"/>
    <s v="Undeposited Funds"/>
    <n v="-125"/>
    <x v="1"/>
    <n v="1"/>
    <n v="12"/>
    <m/>
  </r>
  <r>
    <s v="Payment"/>
    <d v="2010-12-10T00:00:00"/>
    <d v="2010-12-09T00:00:00"/>
    <x v="3"/>
    <x v="14"/>
    <s v="1st Bank HOA Checking"/>
    <s v="Undeposited Funds"/>
    <n v="-125"/>
    <x v="1"/>
    <n v="1"/>
    <n v="12"/>
    <m/>
  </r>
  <r>
    <s v="Payment"/>
    <d v="2011-02-08T00:00:00"/>
    <d v="2011-02-08T00:00:00"/>
    <x v="4"/>
    <x v="14"/>
    <s v="1st Bank HOA Checking"/>
    <s v="Undeposited Funds"/>
    <n v="-125"/>
    <x v="1"/>
    <n v="1"/>
    <n v="12"/>
    <m/>
  </r>
  <r>
    <s v="Payment"/>
    <d v="2011-03-04T00:00:00"/>
    <d v="2011-03-03T00:00:00"/>
    <x v="4"/>
    <x v="14"/>
    <s v="1st Bank HOA Checking"/>
    <s v="Undeposited Funds"/>
    <n v="-250"/>
    <x v="1"/>
    <n v="2"/>
    <n v="12"/>
    <m/>
  </r>
  <r>
    <s v="Payment"/>
    <d v="2011-04-18T00:00:00"/>
    <d v="2011-04-14T00:00:00"/>
    <x v="4"/>
    <x v="14"/>
    <s v="1st Bank HOA Checking"/>
    <s v="Undeposited Funds"/>
    <n v="-125"/>
    <x v="1"/>
    <n v="1"/>
    <n v="12"/>
    <m/>
  </r>
  <r>
    <s v="Payment"/>
    <d v="2011-05-13T00:00:00"/>
    <d v="2011-05-13T00:00:00"/>
    <x v="4"/>
    <x v="14"/>
    <s v="1st Bank HOA Checking"/>
    <s v="Undeposited Funds"/>
    <n v="-125"/>
    <x v="1"/>
    <n v="1"/>
    <n v="12"/>
    <m/>
  </r>
  <r>
    <s v="Payment"/>
    <d v="2011-06-10T00:00:00"/>
    <d v="2011-06-10T00:00:00"/>
    <x v="4"/>
    <x v="14"/>
    <s v="1st Bank HOA Checking"/>
    <s v="Undeposited Funds"/>
    <n v="-125"/>
    <x v="1"/>
    <n v="1"/>
    <n v="12"/>
    <m/>
  </r>
  <r>
    <s v="Payment"/>
    <d v="2011-07-18T00:00:00"/>
    <d v="2011-07-16T00:00:00"/>
    <x v="4"/>
    <x v="14"/>
    <s v="1st Bank HOA Checking"/>
    <s v="Undeposited Funds"/>
    <n v="-125"/>
    <x v="1"/>
    <n v="1"/>
    <n v="12"/>
    <m/>
  </r>
  <r>
    <s v="Payment"/>
    <d v="2011-08-26T00:00:00"/>
    <d v="2011-08-24T00:00:00"/>
    <x v="4"/>
    <x v="14"/>
    <s v="1st Bank HOA Checking"/>
    <s v="Undeposited Funds"/>
    <n v="-125"/>
    <x v="1"/>
    <n v="1"/>
    <n v="12"/>
    <m/>
  </r>
  <r>
    <s v="Payment"/>
    <d v="2011-10-10T00:00:00"/>
    <d v="2011-10-07T00:00:00"/>
    <x v="4"/>
    <x v="14"/>
    <s v="1st Bank HOA Checking"/>
    <s v="Undeposited Funds"/>
    <n v="-125"/>
    <x v="1"/>
    <n v="1"/>
    <n v="12"/>
    <m/>
  </r>
  <r>
    <s v="Payment"/>
    <d v="2011-10-10T00:00:00"/>
    <d v="2011-10-07T00:00:00"/>
    <x v="4"/>
    <x v="14"/>
    <s v="1st Bank HOA Checking"/>
    <s v="Undeposited Funds"/>
    <n v="-125"/>
    <x v="1"/>
    <n v="1"/>
    <n v="12"/>
    <m/>
  </r>
  <r>
    <s v="Payment"/>
    <d v="2011-11-18T00:00:00"/>
    <d v="2011-11-18T00:00:00"/>
    <x v="4"/>
    <x v="14"/>
    <s v="1st Bank HOA Checking"/>
    <s v="Undeposited Funds"/>
    <n v="-125"/>
    <x v="1"/>
    <n v="1"/>
    <n v="12"/>
    <m/>
  </r>
  <r>
    <s v="Payment"/>
    <d v="2011-12-12T00:00:00"/>
    <d v="2011-12-12T00:00:00"/>
    <x v="4"/>
    <x v="14"/>
    <s v="1st Bank HOA Checking"/>
    <s v="Undeposited Funds"/>
    <n v="-125"/>
    <x v="1"/>
    <n v="1"/>
    <n v="12"/>
    <m/>
  </r>
  <r>
    <s v="Payment"/>
    <d v="2012-01-20T00:00:00"/>
    <d v="2012-01-20T00:00:00"/>
    <x v="5"/>
    <x v="14"/>
    <s v="1st Bank HOA Checking"/>
    <s v="Undeposited Funds"/>
    <n v="-125"/>
    <x v="1"/>
    <n v="1"/>
    <n v="12"/>
    <m/>
  </r>
  <r>
    <s v="Payment"/>
    <d v="2012-02-06T00:00:00"/>
    <d v="2012-02-05T00:00:00"/>
    <x v="5"/>
    <x v="14"/>
    <s v="1st Bank HOA Checking"/>
    <s v="Undeposited Funds"/>
    <n v="-125"/>
    <x v="1"/>
    <n v="1"/>
    <n v="12"/>
    <m/>
  </r>
  <r>
    <s v="Payment"/>
    <d v="2012-03-16T00:00:00"/>
    <d v="2012-03-16T00:00:00"/>
    <x v="5"/>
    <x v="14"/>
    <s v="1st Bank HOA Checking"/>
    <s v="Undeposited Funds"/>
    <n v="-125"/>
    <x v="1"/>
    <n v="1"/>
    <n v="12"/>
    <m/>
  </r>
  <r>
    <s v="Payment"/>
    <d v="2012-05-03T00:00:00"/>
    <d v="2012-05-03T00:00:00"/>
    <x v="5"/>
    <x v="14"/>
    <s v="1st Bank HOA Checking"/>
    <s v="Undeposited Funds"/>
    <n v="-125"/>
    <x v="1"/>
    <n v="1"/>
    <n v="12"/>
    <m/>
  </r>
  <r>
    <s v="Payment"/>
    <d v="2012-05-03T00:00:00"/>
    <d v="2012-05-03T00:00:00"/>
    <x v="5"/>
    <x v="14"/>
    <s v="1st Bank HOA Checking"/>
    <s v="Undeposited Funds"/>
    <n v="-125"/>
    <x v="1"/>
    <n v="1"/>
    <n v="12"/>
    <m/>
  </r>
  <r>
    <s v="Payment"/>
    <d v="2012-06-11T00:00:00"/>
    <d v="2012-06-11T00:00:00"/>
    <x v="5"/>
    <x v="14"/>
    <s v="1st Bank HOA Checking"/>
    <s v="Undeposited Funds"/>
    <n v="-125"/>
    <x v="1"/>
    <n v="1"/>
    <n v="12"/>
    <m/>
  </r>
  <r>
    <s v="Payment"/>
    <d v="2012-07-10T00:00:00"/>
    <d v="2012-07-08T00:00:00"/>
    <x v="5"/>
    <x v="14"/>
    <s v="1st Bank HOA Checking"/>
    <s v="Undeposited Funds"/>
    <n v="-125"/>
    <x v="1"/>
    <n v="1"/>
    <n v="12"/>
    <m/>
  </r>
  <r>
    <s v="Payment"/>
    <d v="2012-08-03T00:00:00"/>
    <d v="2012-08-03T00:00:00"/>
    <x v="5"/>
    <x v="14"/>
    <s v="1st Bank HOA Checking"/>
    <s v="Undeposited Funds"/>
    <n v="-125"/>
    <x v="1"/>
    <n v="1"/>
    <n v="12"/>
    <m/>
  </r>
  <r>
    <s v="Payment"/>
    <d v="2012-09-07T00:00:00"/>
    <d v="2012-09-07T00:00:00"/>
    <x v="5"/>
    <x v="14"/>
    <s v="1st Bank HOA Checking"/>
    <s v="Undeposited Funds"/>
    <n v="-125"/>
    <x v="1"/>
    <n v="1"/>
    <n v="12"/>
    <m/>
  </r>
  <r>
    <s v="Payment"/>
    <d v="2012-10-11T00:00:00"/>
    <d v="2012-10-10T00:00:00"/>
    <x v="5"/>
    <x v="14"/>
    <s v="1st Bank HOA Checking"/>
    <s v="Undeposited Funds"/>
    <n v="-125"/>
    <x v="1"/>
    <n v="1"/>
    <n v="12"/>
    <m/>
  </r>
  <r>
    <s v="Payment"/>
    <d v="2012-11-23T00:00:00"/>
    <d v="2012-11-21T00:00:00"/>
    <x v="5"/>
    <x v="14"/>
    <s v="1st Bank HOA Checking"/>
    <s v="Undeposited Funds"/>
    <n v="-125"/>
    <x v="1"/>
    <n v="1"/>
    <n v="12"/>
    <m/>
  </r>
  <r>
    <s v="Payment"/>
    <d v="2012-12-28T00:00:00"/>
    <d v="2012-12-28T00:00:00"/>
    <x v="5"/>
    <x v="14"/>
    <s v="1st Bank HOA Checking"/>
    <s v="Undeposited Funds"/>
    <n v="-125"/>
    <x v="1"/>
    <n v="1"/>
    <n v="12"/>
    <m/>
  </r>
  <r>
    <s v="Payment"/>
    <d v="2013-01-08T00:00:00"/>
    <d v="2012-12-31T00:00:00"/>
    <x v="5"/>
    <x v="14"/>
    <s v="1st Bank HOA Checking"/>
    <s v="Undeposited Funds"/>
    <n v="-125"/>
    <x v="1"/>
    <n v="1"/>
    <n v="12"/>
    <m/>
  </r>
  <r>
    <s v="Payment"/>
    <d v="2013-02-11T00:00:00"/>
    <d v="2013-02-08T00:00:00"/>
    <x v="6"/>
    <x v="14"/>
    <s v="1st Bank HOA Checking"/>
    <s v="Undeposited Funds"/>
    <n v="-125"/>
    <x v="1"/>
    <n v="1"/>
    <n v="12"/>
    <m/>
  </r>
  <r>
    <s v="Payment"/>
    <d v="2013-03-18T00:00:00"/>
    <d v="2013-03-16T00:00:00"/>
    <x v="6"/>
    <x v="14"/>
    <s v="1st Bank HOA Checking"/>
    <s v="Undeposited Funds"/>
    <n v="-125"/>
    <x v="1"/>
    <n v="1"/>
    <n v="12"/>
    <m/>
  </r>
  <r>
    <s v="Payment"/>
    <d v="2013-04-04T00:00:00"/>
    <d v="2013-04-03T00:00:00"/>
    <x v="6"/>
    <x v="14"/>
    <s v="1st Bank HOA Checking"/>
    <s v="Undeposited Funds"/>
    <n v="-125"/>
    <x v="1"/>
    <n v="1"/>
    <n v="12"/>
    <m/>
  </r>
  <r>
    <s v="Payment"/>
    <d v="2013-05-09T00:00:00"/>
    <d v="2013-05-08T00:00:00"/>
    <x v="6"/>
    <x v="14"/>
    <s v="1st Bank HOA Checking"/>
    <s v="Undeposited Funds"/>
    <n v="-125"/>
    <x v="1"/>
    <n v="1"/>
    <n v="12"/>
    <m/>
  </r>
  <r>
    <s v="Payment"/>
    <d v="2013-06-20T00:00:00"/>
    <d v="2013-06-20T00:00:00"/>
    <x v="6"/>
    <x v="14"/>
    <s v="1st Bank HOA Checking"/>
    <s v="Undeposited Funds"/>
    <n v="-125"/>
    <x v="1"/>
    <n v="1"/>
    <n v="12"/>
    <m/>
  </r>
  <r>
    <s v="Payment"/>
    <d v="2013-07-08T00:00:00"/>
    <d v="2013-07-08T00:00:00"/>
    <x v="6"/>
    <x v="14"/>
    <s v="1st Bank HOA Checking"/>
    <s v="Undeposited Funds"/>
    <n v="-125"/>
    <x v="1"/>
    <n v="1"/>
    <n v="12"/>
    <m/>
  </r>
  <r>
    <s v="Payment"/>
    <d v="2013-08-19T00:00:00"/>
    <d v="2013-08-19T00:00:00"/>
    <x v="6"/>
    <x v="14"/>
    <s v="1st Bank HOA Checking"/>
    <s v="Undeposited Funds"/>
    <n v="-125"/>
    <x v="1"/>
    <n v="1"/>
    <n v="12"/>
    <m/>
  </r>
  <r>
    <s v="Payment"/>
    <d v="2013-09-05T00:00:00"/>
    <d v="2013-09-05T00:00:00"/>
    <x v="6"/>
    <x v="14"/>
    <s v="1st Bank HOA Checking"/>
    <s v="Undeposited Funds"/>
    <n v="-125"/>
    <x v="1"/>
    <n v="1"/>
    <n v="12"/>
    <m/>
  </r>
  <r>
    <s v="Payment"/>
    <d v="2013-10-04T00:00:00"/>
    <d v="2013-10-03T00:00:00"/>
    <x v="6"/>
    <x v="14"/>
    <s v="1st Bank HOA Checking"/>
    <s v="Undeposited Funds"/>
    <n v="-125"/>
    <x v="1"/>
    <n v="1"/>
    <n v="12"/>
    <m/>
  </r>
  <r>
    <s v="Payment"/>
    <d v="2013-11-04T00:00:00"/>
    <d v="2013-11-01T00:00:00"/>
    <x v="6"/>
    <x v="14"/>
    <s v="1st Bank HOA Checking"/>
    <s v="Undeposited Funds"/>
    <n v="-125"/>
    <x v="1"/>
    <n v="1"/>
    <n v="12"/>
    <m/>
  </r>
  <r>
    <s v="Payment"/>
    <d v="2013-12-09T00:00:00"/>
    <d v="2013-12-06T00:00:00"/>
    <x v="6"/>
    <x v="14"/>
    <s v="1st Bank HOA Checking"/>
    <s v="Undeposited Funds"/>
    <n v="-125"/>
    <x v="1"/>
    <n v="1"/>
    <n v="12"/>
    <m/>
  </r>
  <r>
    <s v="Payment"/>
    <d v="2014-01-08T00:00:00"/>
    <d v="2014-01-06T00:00:00"/>
    <x v="7"/>
    <x v="14"/>
    <s v="1st Bank HOA Checking"/>
    <s v="Undeposited Funds"/>
    <n v="-125"/>
    <x v="1"/>
    <n v="1"/>
    <n v="12"/>
    <m/>
  </r>
  <r>
    <s v="Payment"/>
    <d v="2014-05-21T00:00:00"/>
    <d v="2014-05-06T00:00:00"/>
    <x v="7"/>
    <x v="14"/>
    <s v="1st Bank HOA Checking"/>
    <s v="Undeposited Funds"/>
    <n v="-500"/>
    <x v="1"/>
    <n v="4"/>
    <n v="12"/>
    <m/>
  </r>
  <r>
    <s v="Payment"/>
    <d v="2014-07-08T00:00:00"/>
    <d v="2014-07-08T00:00:00"/>
    <x v="7"/>
    <x v="14"/>
    <s v="1st Bank HOA Checking"/>
    <s v="Undeposited Funds"/>
    <n v="-125"/>
    <x v="1"/>
    <n v="1"/>
    <n v="12"/>
    <m/>
  </r>
  <r>
    <s v="Payment"/>
    <d v="2014-07-08T00:00:00"/>
    <d v="2014-07-08T00:00:00"/>
    <x v="7"/>
    <x v="14"/>
    <s v="1st Bank HOA Checking"/>
    <s v="Undeposited Funds"/>
    <n v="-125"/>
    <x v="1"/>
    <n v="1"/>
    <n v="12"/>
    <m/>
  </r>
  <r>
    <s v="Payment"/>
    <d v="2014-08-12T00:00:00"/>
    <d v="2014-08-12T00:00:00"/>
    <x v="7"/>
    <x v="14"/>
    <s v="1st Bank HOA Checking"/>
    <s v="Undeposited Funds"/>
    <n v="-125"/>
    <x v="1"/>
    <n v="1"/>
    <n v="12"/>
    <m/>
  </r>
  <r>
    <s v="Payment"/>
    <d v="2014-09-19T00:00:00"/>
    <d v="2014-09-19T00:00:00"/>
    <x v="7"/>
    <x v="14"/>
    <s v="1st Bank HOA Checking"/>
    <s v="Undeposited Funds"/>
    <n v="-125"/>
    <x v="1"/>
    <n v="1"/>
    <n v="12"/>
    <m/>
  </r>
  <r>
    <s v="Payment"/>
    <d v="2014-09-19T00:00:00"/>
    <d v="2014-09-19T00:00:00"/>
    <x v="7"/>
    <x v="14"/>
    <s v="1st Bank HOA Checking"/>
    <s v="Undeposited Funds"/>
    <n v="-125"/>
    <x v="1"/>
    <n v="1"/>
    <n v="12"/>
    <m/>
  </r>
  <r>
    <s v="Payment"/>
    <d v="2014-11-13T00:00:00"/>
    <d v="2014-11-13T00:00:00"/>
    <x v="7"/>
    <x v="14"/>
    <s v="1st Bank HOA Checking"/>
    <s v="Undeposited Funds"/>
    <n v="-125"/>
    <x v="1"/>
    <n v="1"/>
    <n v="12"/>
    <m/>
  </r>
  <r>
    <s v="Payment"/>
    <d v="2014-11-25T00:00:00"/>
    <d v="2014-11-21T00:00:00"/>
    <x v="7"/>
    <x v="14"/>
    <s v="1st Bank HOA Checking"/>
    <s v="Undeposited Funds"/>
    <n v="-250"/>
    <x v="1"/>
    <n v="2"/>
    <n v="12"/>
    <m/>
  </r>
  <r>
    <s v="Payment"/>
    <d v="2015-08-10T00:00:00"/>
    <d v="2015-08-07T00:00:00"/>
    <x v="8"/>
    <x v="14"/>
    <s v="1st Bank HOA Checking"/>
    <s v="Undeposited Funds"/>
    <n v="-1100"/>
    <x v="1"/>
    <m/>
    <n v="12"/>
    <m/>
  </r>
  <r>
    <s v="Payment"/>
    <d v="2016-03-03T00:00:00"/>
    <d v="2016-03-03T00:00:00"/>
    <x v="9"/>
    <x v="14"/>
    <s v="1st Bank HOA Checking"/>
    <s v="Undeposited Funds"/>
    <n v="-200"/>
    <x v="1"/>
    <n v="2"/>
    <n v="12"/>
    <m/>
  </r>
  <r>
    <s v="Payment"/>
    <d v="2016-04-06T00:00:00"/>
    <d v="2016-04-06T00:00:00"/>
    <x v="9"/>
    <x v="14"/>
    <s v="1st Bank HOA Checking"/>
    <s v="Undeposited Funds"/>
    <n v="-100"/>
    <x v="1"/>
    <n v="1"/>
    <n v="12"/>
    <m/>
  </r>
  <r>
    <s v="Payment"/>
    <d v="2016-04-27T00:00:00"/>
    <d v="2016-04-27T00:00:00"/>
    <x v="9"/>
    <x v="14"/>
    <s v="1st Bank HOA Checking"/>
    <s v="Undeposited Funds"/>
    <n v="-100"/>
    <x v="1"/>
    <n v="1"/>
    <n v="12"/>
    <m/>
  </r>
  <r>
    <s v="Payment"/>
    <d v="2016-06-08T00:00:00"/>
    <d v="2016-06-06T00:00:00"/>
    <x v="9"/>
    <x v="14"/>
    <s v="1st Bank HOA Checking"/>
    <s v="Undeposited Funds"/>
    <n v="-100"/>
    <x v="1"/>
    <n v="1"/>
    <n v="12"/>
    <m/>
  </r>
  <r>
    <s v="Payment"/>
    <d v="2016-07-11T00:00:00"/>
    <d v="2016-07-01T00:00:00"/>
    <x v="9"/>
    <x v="14"/>
    <s v="1st Bank HOA Checking"/>
    <s v="Undeposited Funds"/>
    <n v="-100"/>
    <x v="1"/>
    <n v="1"/>
    <n v="12"/>
    <m/>
  </r>
  <r>
    <s v="Payment"/>
    <d v="2016-08-18T00:00:00"/>
    <d v="2016-08-17T00:00:00"/>
    <x v="9"/>
    <x v="14"/>
    <s v="1st Bank HOA Checking"/>
    <s v="Undeposited Funds"/>
    <n v="-100"/>
    <x v="1"/>
    <n v="1"/>
    <n v="12"/>
    <m/>
  </r>
  <r>
    <s v="Payment"/>
    <d v="2016-09-20T00:00:00"/>
    <d v="2016-09-20T00:00:00"/>
    <x v="9"/>
    <x v="14"/>
    <s v="1st Bank HOA Checking"/>
    <s v="Undeposited Funds"/>
    <n v="-200"/>
    <x v="1"/>
    <n v="2"/>
    <n v="12"/>
    <m/>
  </r>
  <r>
    <s v="Payment"/>
    <d v="2016-11-09T00:00:00"/>
    <d v="2016-11-05T00:00:00"/>
    <x v="9"/>
    <x v="14"/>
    <s v="1st Bank HOA Checking"/>
    <s v="Undeposited Funds"/>
    <n v="-100"/>
    <x v="1"/>
    <n v="1"/>
    <n v="12"/>
    <m/>
  </r>
  <r>
    <s v="Payment"/>
    <d v="2016-12-08T00:00:00"/>
    <d v="2016-12-08T00:00:00"/>
    <x v="9"/>
    <x v="14"/>
    <s v="1st Bank HOA Checking"/>
    <s v="Undeposited Funds"/>
    <n v="-100"/>
    <x v="1"/>
    <n v="1"/>
    <n v="12"/>
    <m/>
  </r>
  <r>
    <s v="Payment"/>
    <d v="2017-01-25T00:00:00"/>
    <d v="2017-01-25T00:00:00"/>
    <x v="2"/>
    <x v="14"/>
    <s v="1st Bank HOA Checking"/>
    <s v="Undeposited Funds"/>
    <n v="-100"/>
    <x v="1"/>
    <s v="2017 (complete)"/>
    <n v="12"/>
    <m/>
  </r>
  <r>
    <s v="Payment"/>
    <d v="2017-02-23T00:00:00"/>
    <d v="2017-02-23T00:00:00"/>
    <x v="2"/>
    <x v="14"/>
    <s v="1st Bank HOA Checking"/>
    <s v="Undeposited Funds"/>
    <n v="-366.67"/>
    <x v="1"/>
    <s v="2017 (complete)"/>
    <n v="12"/>
    <m/>
  </r>
  <r>
    <s v="Payment"/>
    <d v="2017-02-23T00:00:00"/>
    <d v="2017-02-23T00:00:00"/>
    <x v="2"/>
    <x v="14"/>
    <s v="1st Bank HOA Checking"/>
    <s v="Undeposited Funds"/>
    <n v="-366.67"/>
    <x v="1"/>
    <s v="2017 (complete)"/>
    <n v="12"/>
    <m/>
  </r>
  <r>
    <s v="Payment"/>
    <d v="2017-02-23T00:00:00"/>
    <d v="2017-02-23T00:00:00"/>
    <x v="2"/>
    <x v="14"/>
    <s v="1st Bank HOA Checking"/>
    <s v="Undeposited Funds"/>
    <n v="-366.66"/>
    <x v="1"/>
    <s v="2017 (complete)"/>
    <n v="12"/>
    <m/>
  </r>
  <r>
    <s v="Payment"/>
    <d v="2018-02-08T00:00:00"/>
    <d v="2018-02-08T00:00:00"/>
    <x v="0"/>
    <x v="14"/>
    <s v="1st Bank HOA Checking"/>
    <s v="Undeposited Funds"/>
    <n v="100"/>
    <x v="0"/>
    <s v="2018 (complete)"/>
    <n v="12"/>
    <m/>
  </r>
  <r>
    <s v="Payment"/>
    <d v="2018-02-08T00:00:00"/>
    <d v="2018-02-08T00:00:00"/>
    <x v="0"/>
    <x v="14"/>
    <s v="1st Bank HOA Checking"/>
    <s v="Undeposited Funds"/>
    <n v="-1200"/>
    <x v="1"/>
    <s v="2018 (complete)"/>
    <n v="12"/>
    <m/>
  </r>
  <r>
    <s v="Payment"/>
    <d v="2018-06-05T00:00:00"/>
    <d v="2018-06-05T00:00:00"/>
    <x v="0"/>
    <x v="14"/>
    <s v="1st Bank HOA Checking"/>
    <s v="Undeposited Funds"/>
    <n v="-45"/>
    <x v="5"/>
    <m/>
    <n v="12"/>
    <m/>
  </r>
  <r>
    <s v="Payment"/>
    <d v="2019-02-11T00:00:00"/>
    <d v="2019-02-11T00:00:00"/>
    <x v="1"/>
    <x v="14"/>
    <s v="1st Bank HOA Checking"/>
    <s v="Undeposited Funds"/>
    <n v="-1200"/>
    <x v="1"/>
    <s v="2019 (complete)"/>
    <n v="12"/>
    <m/>
  </r>
  <r>
    <s v="Payment"/>
    <d v="2009-12-16T00:00:00"/>
    <d v="2009-12-07T00:00:00"/>
    <x v="10"/>
    <x v="15"/>
    <s v="1st Bank HOA Reserve Account"/>
    <s v="Undeposited Funds"/>
    <n v="-450"/>
    <x v="2"/>
    <s v="$450 deposit 12/16/2009"/>
    <n v="13"/>
    <s v="Changed fm &quot;Dues&quot; to &quot;Working Capital Contribution&quot;; in QB as Reserve Funds"/>
  </r>
  <r>
    <s v="Payment"/>
    <d v="2009-12-16T00:00:00"/>
    <d v="2009-12-07T00:00:00"/>
    <x v="10"/>
    <x v="15"/>
    <s v="1st Bank HOA Checking"/>
    <s v="Undeposited Funds"/>
    <n v="-160"/>
    <x v="1"/>
    <n v="1"/>
    <n v="13"/>
    <m/>
  </r>
  <r>
    <s v="Payment"/>
    <d v="2010-01-28T00:00:00"/>
    <d v="2010-01-28T00:00:00"/>
    <x v="3"/>
    <x v="15"/>
    <s v="1st Bank HOA Checking"/>
    <s v="Undeposited Funds"/>
    <n v="-125"/>
    <x v="1"/>
    <n v="1"/>
    <n v="13"/>
    <m/>
  </r>
  <r>
    <s v="Payment"/>
    <d v="2010-03-19T00:00:00"/>
    <d v="2010-03-18T00:00:00"/>
    <x v="3"/>
    <x v="15"/>
    <s v="1st Bank HOA Checking"/>
    <s v="Undeposited Funds"/>
    <n v="-125"/>
    <x v="1"/>
    <n v="1"/>
    <n v="13"/>
    <m/>
  </r>
  <r>
    <s v="Payment"/>
    <d v="2010-04-16T00:00:00"/>
    <d v="2010-04-15T00:00:00"/>
    <x v="3"/>
    <x v="15"/>
    <s v="1st Bank HOA Checking"/>
    <s v="Undeposited Funds"/>
    <n v="-125"/>
    <x v="1"/>
    <n v="1"/>
    <n v="13"/>
    <m/>
  </r>
  <r>
    <s v="Payment"/>
    <d v="2010-05-07T00:00:00"/>
    <d v="2010-05-07T00:00:00"/>
    <x v="3"/>
    <x v="15"/>
    <s v="1st Bank HOA Checking"/>
    <s v="Undeposited Funds"/>
    <n v="-125"/>
    <x v="1"/>
    <n v="1"/>
    <n v="13"/>
    <m/>
  </r>
  <r>
    <s v="Payment"/>
    <d v="2010-06-26T00:00:00"/>
    <d v="2010-06-26T00:00:00"/>
    <x v="3"/>
    <x v="15"/>
    <s v="1st Bank HOA Checking"/>
    <s v="Undeposited Funds"/>
    <n v="-125"/>
    <x v="1"/>
    <n v="1"/>
    <n v="13"/>
    <m/>
  </r>
  <r>
    <s v="Payment"/>
    <d v="2010-06-26T00:00:00"/>
    <d v="2010-06-26T00:00:00"/>
    <x v="3"/>
    <x v="15"/>
    <s v="1st Bank HOA Checking"/>
    <s v="Undeposited Funds"/>
    <n v="-125"/>
    <x v="1"/>
    <n v="1"/>
    <n v="13"/>
    <m/>
  </r>
  <r>
    <s v="Payment"/>
    <d v="2010-08-06T00:00:00"/>
    <d v="2010-08-05T00:00:00"/>
    <x v="3"/>
    <x v="15"/>
    <s v="1st Bank HOA Checking"/>
    <s v="Undeposited Funds"/>
    <n v="-125"/>
    <x v="1"/>
    <n v="1"/>
    <n v="13"/>
    <m/>
  </r>
  <r>
    <s v="Payment"/>
    <d v="2010-10-01T00:00:00"/>
    <d v="2010-09-30T00:00:00"/>
    <x v="3"/>
    <x v="15"/>
    <s v="1st Bank HOA Checking"/>
    <s v="Undeposited Funds"/>
    <n v="-125"/>
    <x v="1"/>
    <n v="1"/>
    <n v="13"/>
    <m/>
  </r>
  <r>
    <s v="Payment"/>
    <d v="2010-10-01T00:00:00"/>
    <d v="2010-09-30T00:00:00"/>
    <x v="3"/>
    <x v="15"/>
    <s v="1st Bank HOA Checking"/>
    <s v="Undeposited Funds"/>
    <n v="-125"/>
    <x v="1"/>
    <n v="1"/>
    <n v="13"/>
    <m/>
  </r>
  <r>
    <s v="Payment"/>
    <d v="2010-10-01T00:00:00"/>
    <d v="2010-09-30T00:00:00"/>
    <x v="3"/>
    <x v="15"/>
    <s v="1st Bank HOA Checking"/>
    <s v="Undeposited Funds"/>
    <n v="-125"/>
    <x v="1"/>
    <n v="1"/>
    <n v="13"/>
    <m/>
  </r>
  <r>
    <s v="Payment"/>
    <d v="2010-10-25T00:00:00"/>
    <d v="2010-10-23T00:00:00"/>
    <x v="3"/>
    <x v="15"/>
    <s v="1st Bank HOA Checking"/>
    <s v="Undeposited Funds"/>
    <n v="-125"/>
    <x v="1"/>
    <n v="1"/>
    <n v="13"/>
    <m/>
  </r>
  <r>
    <s v="Payment"/>
    <d v="2010-12-10T00:00:00"/>
    <d v="2010-12-09T00:00:00"/>
    <x v="3"/>
    <x v="15"/>
    <s v="1st Bank HOA Checking"/>
    <s v="Undeposited Funds"/>
    <n v="-125"/>
    <x v="1"/>
    <n v="1"/>
    <n v="13"/>
    <m/>
  </r>
  <r>
    <s v="Payment"/>
    <d v="2011-02-08T00:00:00"/>
    <d v="2011-02-08T00:00:00"/>
    <x v="4"/>
    <x v="15"/>
    <s v="1st Bank HOA Checking"/>
    <s v="Undeposited Funds"/>
    <n v="37.5"/>
    <x v="0"/>
    <s v="2011 (complete)"/>
    <n v="13"/>
    <m/>
  </r>
  <r>
    <s v="Payment"/>
    <d v="2011-02-08T00:00:00"/>
    <d v="2011-02-08T00:00:00"/>
    <x v="4"/>
    <x v="15"/>
    <s v="1st Bank HOA Checking"/>
    <s v="Undeposited Funds"/>
    <n v="-1500"/>
    <x v="1"/>
    <s v="2011 (complete)"/>
    <n v="13"/>
    <m/>
  </r>
  <r>
    <s v="Payment"/>
    <d v="2012-02-06T00:00:00"/>
    <d v="2012-02-05T00:00:00"/>
    <x v="5"/>
    <x v="15"/>
    <s v="1st Bank HOA Checking"/>
    <s v="Undeposited Funds"/>
    <n v="37.5"/>
    <x v="0"/>
    <s v="2012 (complete)"/>
    <n v="13"/>
    <m/>
  </r>
  <r>
    <s v="Payment"/>
    <d v="2012-02-06T00:00:00"/>
    <d v="2012-02-05T00:00:00"/>
    <x v="5"/>
    <x v="15"/>
    <s v="1st Bank HOA Checking"/>
    <s v="Undeposited Funds"/>
    <n v="-1500"/>
    <x v="1"/>
    <s v="2012 (complete)"/>
    <n v="13"/>
    <m/>
  </r>
  <r>
    <s v="Payment"/>
    <d v="2013-03-18T00:00:00"/>
    <d v="2013-03-16T00:00:00"/>
    <x v="6"/>
    <x v="15"/>
    <s v="1st Bank HOA Checking"/>
    <s v="Undeposited Funds"/>
    <n v="60"/>
    <x v="0"/>
    <s v="2013 (complete)"/>
    <n v="13"/>
    <m/>
  </r>
  <r>
    <s v="Payment"/>
    <d v="2013-03-18T00:00:00"/>
    <d v="2013-03-16T00:00:00"/>
    <x v="6"/>
    <x v="15"/>
    <s v="1st Bank HOA Checking"/>
    <s v="Undeposited Funds"/>
    <n v="-1500"/>
    <x v="1"/>
    <s v="2013 (complete)"/>
    <n v="13"/>
    <m/>
  </r>
  <r>
    <s v="Payment"/>
    <d v="2014-05-21T00:00:00"/>
    <d v="2014-05-06T00:00:00"/>
    <x v="7"/>
    <x v="15"/>
    <s v="1st Bank HOA Checking"/>
    <s v="Undeposited Funds"/>
    <n v="100"/>
    <x v="0"/>
    <s v="2014 (complete)"/>
    <n v="13"/>
    <m/>
  </r>
  <r>
    <s v="Payment"/>
    <d v="2014-05-21T00:00:00"/>
    <d v="2014-05-06T00:00:00"/>
    <x v="7"/>
    <x v="15"/>
    <s v="1st Bank HOA Checking"/>
    <s v="Undeposited Funds"/>
    <n v="-1500"/>
    <x v="1"/>
    <s v="2014 (complete)"/>
    <n v="13"/>
    <m/>
  </r>
  <r>
    <s v="Payment"/>
    <d v="2015-04-23T00:00:00"/>
    <d v="2015-04-23T00:00:00"/>
    <x v="8"/>
    <x v="15"/>
    <s v="1st Bank HOA Checking"/>
    <s v="Undeposited Funds"/>
    <n v="100"/>
    <x v="0"/>
    <s v="2015 (complete)"/>
    <n v="13"/>
    <m/>
  </r>
  <r>
    <s v="Payment"/>
    <d v="2015-04-23T00:00:00"/>
    <d v="2015-04-23T00:00:00"/>
    <x v="8"/>
    <x v="15"/>
    <s v="1st Bank HOA Checking"/>
    <s v="Undeposited Funds"/>
    <n v="-1500"/>
    <x v="1"/>
    <s v="2015 (complete)"/>
    <n v="13"/>
    <m/>
  </r>
  <r>
    <s v="Payment"/>
    <d v="2016-04-07T00:00:00"/>
    <d v="2016-04-07T00:00:00"/>
    <x v="9"/>
    <x v="16"/>
    <s v="1st Bank HOA Checking"/>
    <s v="Undeposited Funds"/>
    <n v="100"/>
    <x v="0"/>
    <s v="2016 (complete)"/>
    <n v="13"/>
    <m/>
  </r>
  <r>
    <s v="Payment"/>
    <d v="2016-04-07T00:00:00"/>
    <d v="2016-04-07T00:00:00"/>
    <x v="9"/>
    <x v="16"/>
    <s v="1st Bank HOA Checking"/>
    <s v="Undeposited Funds"/>
    <n v="-1200"/>
    <x v="1"/>
    <s v="2016 (complete)"/>
    <n v="13"/>
    <m/>
  </r>
  <r>
    <s v="Payment"/>
    <d v="2017-04-10T00:00:00"/>
    <d v="2017-04-10T00:00:00"/>
    <x v="2"/>
    <x v="16"/>
    <s v="1st Bank HOA Checking"/>
    <s v="Undeposited Funds"/>
    <n v="100"/>
    <x v="0"/>
    <s v="2017 (complete)"/>
    <n v="13"/>
    <s v="dues less $45 credit for gate remote"/>
  </r>
  <r>
    <s v="Payment"/>
    <d v="2017-04-10T00:00:00"/>
    <d v="2017-04-10T00:00:00"/>
    <x v="2"/>
    <x v="16"/>
    <s v="1st Bank HOA Checking"/>
    <s v="Undeposited Funds"/>
    <n v="-1200"/>
    <x v="1"/>
    <s v="2017 (complete)"/>
    <n v="13"/>
    <s v="dues less $45 credit for gate remote"/>
  </r>
  <r>
    <s v="Payment"/>
    <d v="2017-04-10T00:00:00"/>
    <d v="2017-04-10T00:00:00"/>
    <x v="2"/>
    <x v="16"/>
    <s v="1st Bank HOA Checking"/>
    <s v="Undeposited Funds"/>
    <n v="45"/>
    <x v="5"/>
    <m/>
    <n v="13"/>
    <s v="dues less $45 credit for gate remote"/>
  </r>
  <r>
    <s v="Payment"/>
    <d v="2017-12-07T00:00:00"/>
    <d v="2017-12-05T00:00:00"/>
    <x v="2"/>
    <x v="16"/>
    <s v="1st Bank HOA Checking"/>
    <s v="Undeposited Funds"/>
    <n v="-418.75"/>
    <x v="9"/>
    <m/>
    <n v="13"/>
    <m/>
  </r>
  <r>
    <s v="Payment"/>
    <d v="2017-12-21T00:00:00"/>
    <d v="2017-12-19T00:00:00"/>
    <x v="2"/>
    <x v="16"/>
    <s v="1st Bank HOA Checking"/>
    <s v="Undeposited Funds"/>
    <n v="-90"/>
    <x v="5"/>
    <m/>
    <n v="13"/>
    <m/>
  </r>
  <r>
    <s v="Payment"/>
    <d v="2018-02-01T00:00:00"/>
    <d v="2018-01-29T00:00:00"/>
    <x v="0"/>
    <x v="16"/>
    <s v="1st Bank HOA Checking"/>
    <s v="Undeposited Funds"/>
    <n v="100"/>
    <x v="0"/>
    <s v="2018 (complete)"/>
    <n v="13"/>
    <m/>
  </r>
  <r>
    <s v="Payment"/>
    <d v="2018-02-01T00:00:00"/>
    <d v="2018-01-29T00:00:00"/>
    <x v="0"/>
    <x v="16"/>
    <s v="1st Bank HOA Checking"/>
    <s v="Undeposited Funds"/>
    <n v="-1200"/>
    <x v="1"/>
    <s v="2018 (complete)"/>
    <n v="13"/>
    <m/>
  </r>
  <r>
    <s v="Payment"/>
    <d v="2019-01-18T00:00:00"/>
    <d v="2019-01-16T00:00:00"/>
    <x v="1"/>
    <x v="16"/>
    <s v="1st Bank HOA Checking"/>
    <s v="Undeposited Funds"/>
    <n v="-137.5"/>
    <x v="9"/>
    <m/>
    <n v="13"/>
    <m/>
  </r>
  <r>
    <s v="Payment"/>
    <d v="2019-02-01T00:00:00"/>
    <d v="2019-01-30T00:00:00"/>
    <x v="1"/>
    <x v="16"/>
    <s v="1st Bank HOA Checking"/>
    <s v="Undeposited Funds"/>
    <n v="-85.71"/>
    <x v="9"/>
    <m/>
    <n v="13"/>
    <m/>
  </r>
  <r>
    <s v="Payment"/>
    <d v="2019-04-08T00:00:00"/>
    <d v="2019-04-07T00:00:00"/>
    <x v="1"/>
    <x v="16"/>
    <s v="1st Bank HOA Checking"/>
    <s v="Undeposited Funds"/>
    <n v="-600"/>
    <x v="1"/>
    <n v="6"/>
    <n v="13"/>
    <m/>
  </r>
  <r>
    <s v="Payment"/>
    <d v="2019-04-22T00:00:00"/>
    <d v="2019-04-19T00:00:00"/>
    <x v="1"/>
    <x v="16"/>
    <s v="1st Bank HOA Checking"/>
    <s v="Undeposited Funds"/>
    <n v="-312.5"/>
    <x v="9"/>
    <m/>
    <n v="13"/>
    <m/>
  </r>
  <r>
    <s v="Payment"/>
    <d v="2019-06-20T00:00:00"/>
    <d v="2019-06-18T00:00:00"/>
    <x v="1"/>
    <x v="16"/>
    <s v="1st Bank HOA Checking"/>
    <s v="Undeposited Funds"/>
    <n v="-300"/>
    <x v="1"/>
    <n v="3"/>
    <n v="13"/>
    <m/>
  </r>
  <r>
    <s v="Payment"/>
    <d v="2019-10-03T00:00:00"/>
    <d v="2019-10-01T00:00:00"/>
    <x v="1"/>
    <x v="16"/>
    <s v="1st Bank HOA Checking"/>
    <s v="Undeposited Funds"/>
    <n v="-300"/>
    <x v="1"/>
    <n v="3"/>
    <n v="13"/>
    <m/>
  </r>
  <r>
    <s v="Payment"/>
    <d v="2006-10-16T00:00:00"/>
    <d v="2006-09-05T00:00:00"/>
    <x v="11"/>
    <x v="17"/>
    <s v="FNBC Checking 9018"/>
    <s v="Undeposited Funds"/>
    <n v="-150"/>
    <x v="1"/>
    <m/>
    <n v="14"/>
    <s v="Opening Balance (Sept 2006)"/>
  </r>
  <r>
    <s v="Payment"/>
    <d v="2006-10-28T00:00:00"/>
    <d v="2006-10-28T00:00:00"/>
    <x v="11"/>
    <x v="17"/>
    <s v="FNBC Checking 9018"/>
    <s v="Undeposited Funds"/>
    <n v="-150"/>
    <x v="1"/>
    <d v="2006-10-01T00:00:00"/>
    <n v="14"/>
    <s v="Dues Oct 2006"/>
  </r>
  <r>
    <s v="Payment"/>
    <d v="2006-12-01T00:00:00"/>
    <d v="2006-11-30T00:00:00"/>
    <x v="11"/>
    <x v="17"/>
    <s v="FNBC Checking 9018"/>
    <s v="Undeposited Funds"/>
    <n v="-150"/>
    <x v="1"/>
    <m/>
    <n v="14"/>
    <s v="?"/>
  </r>
  <r>
    <s v="Payment"/>
    <d v="2006-12-01T00:00:00"/>
    <d v="2006-11-30T00:00:00"/>
    <x v="11"/>
    <x v="17"/>
    <s v="FNBC Checking 9018"/>
    <s v="Undeposited Funds"/>
    <n v="-100"/>
    <x v="1"/>
    <m/>
    <n v="14"/>
    <s v="extra $10 / month (January - October 2006)"/>
  </r>
  <r>
    <s v="Payment"/>
    <d v="2006-12-18T00:00:00"/>
    <d v="2006-12-14T00:00:00"/>
    <x v="11"/>
    <x v="17"/>
    <s v="FNBC Checking 9018"/>
    <s v="Undeposited Funds"/>
    <n v="-160"/>
    <x v="1"/>
    <m/>
    <n v="14"/>
    <m/>
  </r>
  <r>
    <s v="Payment"/>
    <d v="2007-03-14T00:00:00"/>
    <d v="2007-03-07T00:00:00"/>
    <x v="12"/>
    <x v="17"/>
    <s v="FNBC Checking 9018"/>
    <s v="Undeposited Funds"/>
    <n v="-490"/>
    <x v="1"/>
    <m/>
    <n v="14"/>
    <s v="Q1 2007 + $10 owed from 2006"/>
  </r>
  <r>
    <s v="Payment"/>
    <d v="2007-05-05T00:00:00"/>
    <d v="2007-05-05T00:00:00"/>
    <x v="12"/>
    <x v="17"/>
    <s v="FNBC Checking 9018"/>
    <s v="Undeposited Funds"/>
    <n v="-480"/>
    <x v="1"/>
    <n v="3"/>
    <n v="14"/>
    <m/>
  </r>
  <r>
    <s v="Payment"/>
    <d v="2007-08-29T00:00:00"/>
    <d v="2007-08-20T00:00:00"/>
    <x v="12"/>
    <x v="17"/>
    <s v="FNBC Checking 9018"/>
    <s v="Undeposited Funds"/>
    <n v="-480"/>
    <x v="1"/>
    <n v="3"/>
    <n v="14"/>
    <m/>
  </r>
  <r>
    <s v="Payment"/>
    <d v="2007-11-02T00:00:00"/>
    <d v="2007-10-31T00:00:00"/>
    <x v="12"/>
    <x v="17"/>
    <s v="FNBC Checking 9018"/>
    <s v="Undeposited Funds"/>
    <n v="-480"/>
    <x v="1"/>
    <n v="3"/>
    <n v="14"/>
    <m/>
  </r>
  <r>
    <s v="Payment"/>
    <d v="2008-02-26T00:00:00"/>
    <d v="2008-02-22T00:00:00"/>
    <x v="13"/>
    <x v="17"/>
    <s v="FNBC Checking 9018"/>
    <s v="Undeposited Funds"/>
    <n v="-480"/>
    <x v="1"/>
    <n v="3"/>
    <n v="14"/>
    <m/>
  </r>
  <r>
    <s v="Payment"/>
    <d v="2008-07-03T00:00:00"/>
    <d v="2008-06-30T00:00:00"/>
    <x v="13"/>
    <x v="17"/>
    <s v="FNBC Checking 9018"/>
    <s v="Undeposited Funds"/>
    <n v="-480"/>
    <x v="1"/>
    <n v="3"/>
    <n v="14"/>
    <m/>
  </r>
  <r>
    <s v="Payment"/>
    <d v="2008-09-05T00:00:00"/>
    <d v="2008-09-04T00:00:00"/>
    <x v="13"/>
    <x v="17"/>
    <s v="FNBC Checking 9018"/>
    <s v="Undeposited Funds"/>
    <n v="-480"/>
    <x v="1"/>
    <n v="3"/>
    <n v="14"/>
    <m/>
  </r>
  <r>
    <s v="Payment"/>
    <d v="2008-12-01T00:00:00"/>
    <d v="2008-11-21T00:00:00"/>
    <x v="13"/>
    <x v="17"/>
    <s v="FNBC Checking 9018"/>
    <s v="Undeposited Funds"/>
    <n v="-480"/>
    <x v="1"/>
    <n v="3"/>
    <n v="14"/>
    <m/>
  </r>
  <r>
    <s v="Payment"/>
    <d v="2009-03-19T00:00:00"/>
    <d v="2009-03-10T00:00:00"/>
    <x v="10"/>
    <x v="17"/>
    <s v="FNBC Checking 9018"/>
    <s v="Undeposited Funds"/>
    <n v="-480"/>
    <x v="1"/>
    <n v="3"/>
    <n v="14"/>
    <m/>
  </r>
  <r>
    <s v="Payment"/>
    <d v="2009-07-02T00:00:00"/>
    <d v="2009-06-29T00:00:00"/>
    <x v="10"/>
    <x v="17"/>
    <s v="FNBC Checking 9018"/>
    <s v="Undeposited Funds"/>
    <n v="-480"/>
    <x v="1"/>
    <n v="3"/>
    <n v="14"/>
    <m/>
  </r>
  <r>
    <s v="Payment"/>
    <d v="2009-10-21T00:00:00"/>
    <d v="2009-10-21T00:00:00"/>
    <x v="10"/>
    <x v="17"/>
    <s v="1st Bank HOA Checking"/>
    <s v="Undeposited Funds"/>
    <n v="-480"/>
    <x v="1"/>
    <n v="3"/>
    <n v="14"/>
    <m/>
  </r>
  <r>
    <s v="Payment"/>
    <d v="2009-11-10T00:00:00"/>
    <d v="2009-11-08T00:00:00"/>
    <x v="10"/>
    <x v="17"/>
    <s v="1st Bank HOA Checking"/>
    <s v="Undeposited Funds"/>
    <n v="-480"/>
    <x v="1"/>
    <n v="3"/>
    <n v="14"/>
    <m/>
  </r>
  <r>
    <s v="Payment"/>
    <d v="2010-01-28T00:00:00"/>
    <d v="2010-01-28T00:00:00"/>
    <x v="3"/>
    <x v="17"/>
    <s v="1st Bank HOA Checking"/>
    <s v="Undeposited Funds"/>
    <n v="37.5"/>
    <x v="0"/>
    <s v="2010 (complete)"/>
    <n v="14"/>
    <m/>
  </r>
  <r>
    <s v="Payment"/>
    <d v="2010-01-28T00:00:00"/>
    <d v="2010-01-28T00:00:00"/>
    <x v="3"/>
    <x v="17"/>
    <s v="1st Bank HOA Checking"/>
    <s v="Undeposited Funds"/>
    <n v="-1500"/>
    <x v="1"/>
    <s v="2010 (complete)"/>
    <n v="14"/>
    <m/>
  </r>
  <r>
    <s v="Payment"/>
    <d v="2011-02-08T00:00:00"/>
    <d v="2011-02-08T00:00:00"/>
    <x v="4"/>
    <x v="17"/>
    <s v="1st Bank HOA Checking"/>
    <s v="Undeposited Funds"/>
    <n v="37.5"/>
    <x v="0"/>
    <s v="2011 (complete)"/>
    <n v="14"/>
    <m/>
  </r>
  <r>
    <s v="Payment"/>
    <d v="2011-02-08T00:00:00"/>
    <d v="2011-02-08T00:00:00"/>
    <x v="4"/>
    <x v="17"/>
    <s v="1st Bank HOA Checking"/>
    <s v="Undeposited Funds"/>
    <n v="-1500"/>
    <x v="1"/>
    <s v="2011 (complete)"/>
    <n v="14"/>
    <m/>
  </r>
  <r>
    <s v="Payment"/>
    <d v="2012-02-06T00:00:00"/>
    <d v="2012-02-05T00:00:00"/>
    <x v="5"/>
    <x v="17"/>
    <s v="1st Bank HOA Checking"/>
    <s v="Undeposited Funds"/>
    <n v="37.5"/>
    <x v="0"/>
    <s v="2012 (complete)"/>
    <n v="14"/>
    <m/>
  </r>
  <r>
    <s v="Payment"/>
    <d v="2012-02-06T00:00:00"/>
    <d v="2012-02-05T00:00:00"/>
    <x v="5"/>
    <x v="17"/>
    <s v="1st Bank HOA Checking"/>
    <s v="Undeposited Funds"/>
    <n v="-1500"/>
    <x v="1"/>
    <s v="2012 (complete)"/>
    <n v="14"/>
    <m/>
  </r>
  <r>
    <s v="Payment"/>
    <d v="2013-02-22T00:00:00"/>
    <d v="2013-02-22T00:00:00"/>
    <x v="6"/>
    <x v="17"/>
    <s v="1st Bank HOA Checking"/>
    <s v="Undeposited Funds"/>
    <n v="60"/>
    <x v="0"/>
    <s v="2013 (complete)"/>
    <n v="14"/>
    <m/>
  </r>
  <r>
    <s v="Payment"/>
    <d v="2013-02-22T00:00:00"/>
    <d v="2013-02-22T00:00:00"/>
    <x v="6"/>
    <x v="17"/>
    <s v="1st Bank HOA Checking"/>
    <s v="Undeposited Funds"/>
    <n v="-1500"/>
    <x v="1"/>
    <s v="2013 (complete)"/>
    <n v="14"/>
    <m/>
  </r>
  <r>
    <s v="Payment"/>
    <d v="2015-04-08T00:00:00"/>
    <d v="2015-04-07T00:00:00"/>
    <x v="8"/>
    <x v="17"/>
    <s v="1st Bank HOA Checking"/>
    <s v="Undeposited Funds"/>
    <n v="100"/>
    <x v="0"/>
    <s v="2015 (complete)"/>
    <n v="14"/>
    <s v="full year discount -$100 (2 years)"/>
  </r>
  <r>
    <s v="Payment"/>
    <d v="2015-04-08T00:00:00"/>
    <d v="2015-04-07T00:00:00"/>
    <x v="8"/>
    <x v="17"/>
    <s v="1st Bank HOA Checking"/>
    <s v="Undeposited Funds"/>
    <n v="-1500"/>
    <x v="1"/>
    <m/>
    <n v="14"/>
    <s v="full year discount -$100 (2 years) "/>
  </r>
  <r>
    <s v="Payment"/>
    <d v="2015-04-08T00:00:00"/>
    <d v="2015-04-07T00:00:00"/>
    <x v="8"/>
    <x v="17"/>
    <s v="1st Bank HOA Checking"/>
    <s v="Undeposited Funds"/>
    <n v="-1400"/>
    <x v="1"/>
    <m/>
    <n v="14"/>
    <s v="2016; full year discount -$100 (2 years)"/>
  </r>
  <r>
    <s v="Payment"/>
    <d v="2016-08-17T00:00:00"/>
    <d v="2016-08-17T00:00:00"/>
    <x v="9"/>
    <x v="18"/>
    <s v="1st Bank HOA Checking"/>
    <s v="Undeposited Funds"/>
    <n v="-800"/>
    <x v="1"/>
    <n v="8"/>
    <n v="14"/>
    <m/>
  </r>
  <r>
    <s v="Payment"/>
    <d v="2017-03-21T00:00:00"/>
    <d v="2017-03-18T00:00:00"/>
    <x v="2"/>
    <x v="18"/>
    <s v="1st Bank HOA Checking"/>
    <s v="Undeposited Funds"/>
    <n v="-600"/>
    <x v="1"/>
    <n v="6"/>
    <n v="14"/>
    <m/>
  </r>
  <r>
    <s v="Payment"/>
    <d v="2017-05-04T00:00:00"/>
    <d v="2017-05-01T00:00:00"/>
    <x v="2"/>
    <x v="18"/>
    <s v="1st Bank HOA Checking"/>
    <s v="Undeposited Funds"/>
    <n v="-100"/>
    <x v="1"/>
    <n v="1"/>
    <n v="14"/>
    <m/>
  </r>
  <r>
    <s v="Payment"/>
    <d v="2017-05-04T00:00:00"/>
    <d v="2017-05-01T00:00:00"/>
    <x v="2"/>
    <x v="18"/>
    <s v="1st Bank HOA Checking"/>
    <s v="Undeposited Funds"/>
    <n v="-100"/>
    <x v="1"/>
    <n v="1"/>
    <n v="14"/>
    <m/>
  </r>
  <r>
    <s v="Payment"/>
    <d v="2017-05-04T00:00:00"/>
    <d v="2017-05-01T00:00:00"/>
    <x v="2"/>
    <x v="18"/>
    <s v="1st Bank HOA Checking"/>
    <s v="Undeposited Funds"/>
    <n v="-100"/>
    <x v="1"/>
    <n v="1"/>
    <n v="14"/>
    <m/>
  </r>
  <r>
    <s v="Payment"/>
    <d v="2017-06-12T00:00:00"/>
    <d v="2017-06-08T00:00:00"/>
    <x v="2"/>
    <x v="18"/>
    <s v="1st Bank HOA Checking"/>
    <s v="Undeposited Funds"/>
    <n v="-100"/>
    <x v="1"/>
    <n v="1"/>
    <n v="14"/>
    <m/>
  </r>
  <r>
    <s v="Payment"/>
    <d v="2017-07-20T00:00:00"/>
    <d v="2017-07-18T00:00:00"/>
    <x v="2"/>
    <x v="18"/>
    <s v="1st Bank HOA Checking"/>
    <s v="Undeposited Funds"/>
    <n v="-100"/>
    <x v="1"/>
    <n v="1"/>
    <n v="14"/>
    <m/>
  </r>
  <r>
    <s v="Payment"/>
    <d v="2017-08-31T00:00:00"/>
    <d v="2017-08-29T00:00:00"/>
    <x v="2"/>
    <x v="18"/>
    <s v="1st Bank HOA Checking"/>
    <s v="Undeposited Funds"/>
    <n v="-100"/>
    <x v="1"/>
    <n v="1"/>
    <n v="14"/>
    <m/>
  </r>
  <r>
    <s v="Payment"/>
    <d v="2017-11-08T00:00:00"/>
    <d v="2017-11-06T00:00:00"/>
    <x v="2"/>
    <x v="18"/>
    <s v="1st Bank HOA Checking"/>
    <s v="Undeposited Funds"/>
    <n v="-100"/>
    <x v="1"/>
    <n v="1"/>
    <n v="14"/>
    <m/>
  </r>
  <r>
    <s v="Payment"/>
    <d v="2017-11-09T00:00:00"/>
    <d v="2017-11-06T00:00:00"/>
    <x v="2"/>
    <x v="18"/>
    <s v="1st Bank HOA Checking"/>
    <s v="Undeposited Funds"/>
    <n v="-100"/>
    <x v="1"/>
    <n v="1"/>
    <n v="14"/>
    <m/>
  </r>
  <r>
    <s v="Payment"/>
    <d v="2017-11-09T00:00:00"/>
    <d v="2017-11-06T00:00:00"/>
    <x v="2"/>
    <x v="18"/>
    <s v="1st Bank HOA Checking"/>
    <s v="Undeposited Funds"/>
    <n v="-100"/>
    <x v="1"/>
    <n v="1"/>
    <n v="14"/>
    <m/>
  </r>
  <r>
    <s v="Payment"/>
    <d v="2018-01-31T00:00:00"/>
    <d v="2018-01-29T00:00:00"/>
    <x v="0"/>
    <x v="18"/>
    <s v="1st Bank HOA Checking"/>
    <s v="Undeposited Funds"/>
    <n v="-100"/>
    <x v="1"/>
    <n v="1"/>
    <n v="14"/>
    <m/>
  </r>
  <r>
    <s v="Payment"/>
    <d v="2018-02-02T00:00:00"/>
    <d v="2018-01-31T00:00:00"/>
    <x v="0"/>
    <x v="18"/>
    <s v="1st Bank HOA Checking"/>
    <s v="Undeposited Funds"/>
    <n v="-100"/>
    <x v="1"/>
    <n v="1"/>
    <n v="14"/>
    <m/>
  </r>
  <r>
    <s v="Payment"/>
    <d v="2018-02-02T00:00:00"/>
    <d v="2018-01-31T00:00:00"/>
    <x v="0"/>
    <x v="18"/>
    <s v="1st Bank HOA Checking"/>
    <s v="Undeposited Funds"/>
    <n v="-418.75"/>
    <x v="9"/>
    <m/>
    <n v="14"/>
    <m/>
  </r>
  <r>
    <s v="Payment"/>
    <d v="2018-04-16T00:00:00"/>
    <d v="2018-04-13T00:00:00"/>
    <x v="0"/>
    <x v="18"/>
    <s v="1st Bank HOA Checking"/>
    <s v="Undeposited Funds"/>
    <n v="-100"/>
    <x v="1"/>
    <n v="1"/>
    <n v="14"/>
    <m/>
  </r>
  <r>
    <s v="Payment"/>
    <d v="2018-04-16T00:00:00"/>
    <d v="2018-04-13T00:00:00"/>
    <x v="0"/>
    <x v="18"/>
    <s v="1st Bank HOA Checking"/>
    <s v="Undeposited Funds"/>
    <n v="-100"/>
    <x v="1"/>
    <n v="1"/>
    <n v="14"/>
    <m/>
  </r>
  <r>
    <s v="Payment"/>
    <d v="2018-05-14T00:00:00"/>
    <d v="2018-05-10T00:00:00"/>
    <x v="0"/>
    <x v="18"/>
    <s v="1st Bank HOA Checking"/>
    <s v="Undeposited Funds"/>
    <n v="-100"/>
    <x v="1"/>
    <n v="1"/>
    <n v="14"/>
    <m/>
  </r>
  <r>
    <s v="Payment"/>
    <d v="2018-05-14T00:00:00"/>
    <d v="2018-05-10T00:00:00"/>
    <x v="0"/>
    <x v="18"/>
    <s v="1st Bank HOA Checking"/>
    <s v="Undeposited Funds"/>
    <n v="-100"/>
    <x v="1"/>
    <n v="1"/>
    <n v="14"/>
    <m/>
  </r>
  <r>
    <s v="Payment"/>
    <d v="2018-06-07T00:00:00"/>
    <d v="2018-06-05T00:00:00"/>
    <x v="0"/>
    <x v="18"/>
    <s v="1st Bank HOA Checking"/>
    <s v="Undeposited Funds"/>
    <n v="-90"/>
    <x v="5"/>
    <m/>
    <n v="14"/>
    <m/>
  </r>
  <r>
    <s v="Payment"/>
    <d v="2018-06-22T00:00:00"/>
    <d v="2018-06-22T00:00:00"/>
    <x v="0"/>
    <x v="18"/>
    <s v="1st Bank HOA Checking"/>
    <s v="Undeposited Funds"/>
    <n v="-100"/>
    <x v="1"/>
    <n v="1"/>
    <n v="14"/>
    <m/>
  </r>
  <r>
    <s v="Payment"/>
    <d v="2018-07-18T00:00:00"/>
    <d v="2018-07-18T00:00:00"/>
    <x v="0"/>
    <x v="18"/>
    <s v="1st Bank HOA Checking"/>
    <s v="Undeposited Funds"/>
    <n v="-100"/>
    <x v="1"/>
    <n v="1"/>
    <n v="14"/>
    <m/>
  </r>
  <r>
    <s v="Payment"/>
    <d v="2018-08-20T00:00:00"/>
    <d v="2018-08-17T00:00:00"/>
    <x v="0"/>
    <x v="18"/>
    <s v="1st Bank HOA Checking"/>
    <s v="Undeposited Funds"/>
    <n v="-100"/>
    <x v="1"/>
    <n v="1"/>
    <n v="14"/>
    <m/>
  </r>
  <r>
    <s v="Payment"/>
    <d v="2018-09-17T00:00:00"/>
    <d v="2018-09-13T00:00:00"/>
    <x v="0"/>
    <x v="18"/>
    <s v="1st Bank HOA Checking"/>
    <s v="Undeposited Funds"/>
    <n v="-100"/>
    <x v="1"/>
    <n v="1"/>
    <n v="14"/>
    <m/>
  </r>
  <r>
    <s v="Payment"/>
    <d v="2018-10-15T00:00:00"/>
    <d v="2018-10-12T00:00:00"/>
    <x v="0"/>
    <x v="18"/>
    <s v="1st Bank HOA Checking"/>
    <s v="Undeposited Funds"/>
    <n v="-100"/>
    <x v="1"/>
    <n v="1"/>
    <n v="14"/>
    <m/>
  </r>
  <r>
    <s v="Payment"/>
    <d v="2018-11-13T00:00:00"/>
    <d v="2018-11-07T00:00:00"/>
    <x v="0"/>
    <x v="18"/>
    <s v="1st Bank HOA Checking"/>
    <s v="Undeposited Funds"/>
    <n v="-100"/>
    <x v="1"/>
    <n v="1"/>
    <n v="14"/>
    <m/>
  </r>
  <r>
    <s v="Payment"/>
    <d v="2018-12-13T00:00:00"/>
    <d v="2018-12-11T00:00:00"/>
    <x v="0"/>
    <x v="18"/>
    <s v="1st Bank HOA Checking"/>
    <s v="Undeposited Funds"/>
    <n v="-100"/>
    <x v="1"/>
    <n v="1"/>
    <n v="14"/>
    <m/>
  </r>
  <r>
    <s v="Payment"/>
    <d v="2018-12-13T00:00:00"/>
    <d v="2018-12-11T00:00:00"/>
    <x v="0"/>
    <x v="18"/>
    <s v="1st Bank HOA Checking"/>
    <s v="Undeposited Funds"/>
    <n v="-137.5"/>
    <x v="9"/>
    <m/>
    <n v="14"/>
    <m/>
  </r>
  <r>
    <s v="Payment"/>
    <d v="2019-02-22T00:00:00"/>
    <d v="2019-02-19T00:00:00"/>
    <x v="1"/>
    <x v="18"/>
    <s v="1st Bank HOA Checking"/>
    <s v="Undeposited Funds"/>
    <n v="-300"/>
    <x v="1"/>
    <n v="3"/>
    <n v="14"/>
    <m/>
  </r>
  <r>
    <s v="Payment"/>
    <d v="2019-04-17T00:00:00"/>
    <d v="2019-04-15T00:00:00"/>
    <x v="1"/>
    <x v="18"/>
    <s v="1st Bank HOA Checking"/>
    <s v="Undeposited Funds"/>
    <n v="-300"/>
    <x v="1"/>
    <n v="3"/>
    <n v="14"/>
    <m/>
  </r>
  <r>
    <s v="Payment"/>
    <d v="2019-04-17T00:00:00"/>
    <d v="2019-04-15T00:00:00"/>
    <x v="1"/>
    <x v="18"/>
    <s v="1st Bank HOA Checking"/>
    <s v="Undeposited Funds"/>
    <n v="-312.5"/>
    <x v="9"/>
    <m/>
    <n v="14"/>
    <m/>
  </r>
  <r>
    <s v="Payment"/>
    <d v="2019-04-17T00:00:00"/>
    <d v="2019-04-15T00:00:00"/>
    <x v="1"/>
    <x v="18"/>
    <s v="1st Bank HOA Checking"/>
    <s v="Undeposited Funds"/>
    <n v="-85.71"/>
    <x v="9"/>
    <m/>
    <n v="14"/>
    <m/>
  </r>
  <r>
    <s v="Payment"/>
    <d v="2019-06-19T00:00:00"/>
    <d v="2019-06-17T00:00:00"/>
    <x v="1"/>
    <x v="18"/>
    <s v="1st Bank HOA Checking"/>
    <s v="Undeposited Funds"/>
    <n v="-300"/>
    <x v="1"/>
    <n v="3"/>
    <n v="14"/>
    <m/>
  </r>
  <r>
    <s v="Payment"/>
    <d v="2019-10-11T00:00:00"/>
    <d v="2019-10-09T00:00:00"/>
    <x v="1"/>
    <x v="18"/>
    <s v="1st Bank HOA Checking"/>
    <s v="Undeposited Funds"/>
    <n v="-300"/>
    <x v="1"/>
    <n v="3"/>
    <n v="14"/>
    <m/>
  </r>
  <r>
    <s v="Payment"/>
    <d v="2006-10-16T00:00:00"/>
    <d v="2006-09-12T00:00:00"/>
    <x v="11"/>
    <x v="19"/>
    <s v="FNBC Checking 9018"/>
    <s v="Undeposited Funds"/>
    <n v="-450"/>
    <x v="1"/>
    <m/>
    <n v="15"/>
    <s v="before I took over as bookkeeper, in QB just says Opening Balance "/>
  </r>
  <r>
    <s v="Payment"/>
    <d v="2006-12-01T00:00:00"/>
    <d v="2006-11-30T00:00:00"/>
    <x v="11"/>
    <x v="19"/>
    <s v="FNBC Checking 9018"/>
    <s v="Undeposited Funds"/>
    <n v="-250"/>
    <x v="1"/>
    <m/>
    <n v="15"/>
    <s v="extra $10 / month (Jan - Sept. 2006) + $160 October "/>
  </r>
  <r>
    <s v="Payment"/>
    <d v="2007-02-26T00:00:00"/>
    <d v="2007-01-28T00:00:00"/>
    <x v="12"/>
    <x v="19"/>
    <s v="FNBC Checking 9018"/>
    <s v="Undeposited Funds"/>
    <n v="-320"/>
    <x v="1"/>
    <n v="2"/>
    <n v="15"/>
    <m/>
  </r>
  <r>
    <s v="Payment"/>
    <d v="2007-03-27T00:00:00"/>
    <d v="2007-03-24T00:00:00"/>
    <x v="12"/>
    <x v="19"/>
    <s v="FNBC Checking 9018"/>
    <s v="Undeposited Funds"/>
    <n v="-480"/>
    <x v="1"/>
    <n v="3"/>
    <n v="15"/>
    <m/>
  </r>
  <r>
    <s v="Payment"/>
    <d v="2007-05-05T00:00:00"/>
    <d v="2007-05-05T00:00:00"/>
    <x v="12"/>
    <x v="19"/>
    <s v="FNBC Checking 9018"/>
    <s v="Undeposited Funds"/>
    <n v="-480"/>
    <x v="1"/>
    <n v="3"/>
    <n v="15"/>
    <m/>
  </r>
  <r>
    <s v="Payment"/>
    <d v="2007-09-08T00:00:00"/>
    <d v="2007-09-07T00:00:00"/>
    <x v="12"/>
    <x v="19"/>
    <s v="FNBC Checking 9018"/>
    <s v="Undeposited Funds"/>
    <n v="-480"/>
    <x v="1"/>
    <n v="3"/>
    <n v="15"/>
    <m/>
  </r>
  <r>
    <s v="Payment"/>
    <d v="2007-11-02T00:00:00"/>
    <d v="2007-10-31T00:00:00"/>
    <x v="12"/>
    <x v="19"/>
    <s v="FNBC Checking 9018"/>
    <s v="Undeposited Funds"/>
    <n v="-480"/>
    <x v="1"/>
    <n v="3"/>
    <n v="15"/>
    <m/>
  </r>
  <r>
    <s v="Payment"/>
    <d v="2008-02-26T00:00:00"/>
    <d v="2008-02-22T00:00:00"/>
    <x v="13"/>
    <x v="19"/>
    <s v="FNBC Checking 9018"/>
    <s v="Undeposited Funds"/>
    <n v="-480"/>
    <x v="1"/>
    <n v="3"/>
    <n v="15"/>
    <m/>
  </r>
  <r>
    <s v="Payment"/>
    <d v="2008-07-03T00:00:00"/>
    <d v="2008-06-30T00:00:00"/>
    <x v="13"/>
    <x v="19"/>
    <s v="FNBC Checking 9018"/>
    <s v="Undeposited Funds"/>
    <n v="-480"/>
    <x v="1"/>
    <n v="3"/>
    <n v="15"/>
    <m/>
  </r>
  <r>
    <s v="Payment"/>
    <d v="2008-09-05T00:00:00"/>
    <d v="2008-09-04T00:00:00"/>
    <x v="13"/>
    <x v="19"/>
    <s v="FNBC Checking 9018"/>
    <s v="Undeposited Funds"/>
    <n v="-480"/>
    <x v="1"/>
    <n v="3"/>
    <n v="15"/>
    <m/>
  </r>
  <r>
    <s v="Payment"/>
    <d v="2008-12-01T00:00:00"/>
    <d v="2008-11-21T00:00:00"/>
    <x v="13"/>
    <x v="19"/>
    <s v="FNBC Checking 9018"/>
    <s v="Undeposited Funds"/>
    <n v="-480"/>
    <x v="1"/>
    <n v="3"/>
    <n v="15"/>
    <m/>
  </r>
  <r>
    <s v="Payment"/>
    <d v="2009-03-19T00:00:00"/>
    <d v="2009-03-19T00:00:00"/>
    <x v="10"/>
    <x v="19"/>
    <s v="FNBC Checking 9018"/>
    <s v="Undeposited Funds"/>
    <n v="-480"/>
    <x v="1"/>
    <n v="3"/>
    <n v="15"/>
    <m/>
  </r>
  <r>
    <s v="Payment"/>
    <d v="2009-07-02T00:00:00"/>
    <d v="2009-06-29T00:00:00"/>
    <x v="10"/>
    <x v="19"/>
    <s v="FNBC Checking 9018"/>
    <s v="Undeposited Funds"/>
    <n v="-480"/>
    <x v="1"/>
    <n v="3"/>
    <n v="15"/>
    <m/>
  </r>
  <r>
    <s v="Payment"/>
    <d v="2009-10-21T00:00:00"/>
    <d v="2009-10-21T00:00:00"/>
    <x v="10"/>
    <x v="19"/>
    <s v="1st Bank HOA Checking"/>
    <s v="Undeposited Funds"/>
    <n v="-480"/>
    <x v="1"/>
    <n v="3"/>
    <n v="15"/>
    <m/>
  </r>
  <r>
    <s v="Payment"/>
    <d v="2009-11-10T00:00:00"/>
    <d v="2009-11-08T00:00:00"/>
    <x v="10"/>
    <x v="19"/>
    <s v="1st Bank HOA Checking"/>
    <s v="Undeposited Funds"/>
    <n v="-480"/>
    <x v="1"/>
    <n v="3"/>
    <n v="15"/>
    <m/>
  </r>
  <r>
    <s v="Payment"/>
    <d v="2010-02-22T00:00:00"/>
    <d v="2010-02-19T00:00:00"/>
    <x v="3"/>
    <x v="19"/>
    <s v="1st Bank HOA Checking"/>
    <s v="Undeposited Funds"/>
    <n v="-250"/>
    <x v="1"/>
    <n v="2"/>
    <n v="15"/>
    <m/>
  </r>
  <r>
    <s v="Payment"/>
    <d v="2010-03-19T00:00:00"/>
    <d v="2010-03-18T00:00:00"/>
    <x v="3"/>
    <x v="19"/>
    <s v="1st Bank HOA Checking"/>
    <s v="Undeposited Funds"/>
    <n v="-125"/>
    <x v="1"/>
    <n v="1"/>
    <n v="15"/>
    <m/>
  </r>
  <r>
    <s v="Payment"/>
    <d v="2010-05-07T00:00:00"/>
    <d v="2010-05-07T00:00:00"/>
    <x v="3"/>
    <x v="19"/>
    <s v="1st Bank HOA Checking"/>
    <s v="Undeposited Funds"/>
    <n v="-125"/>
    <x v="1"/>
    <n v="1"/>
    <n v="15"/>
    <m/>
  </r>
  <r>
    <s v="Payment"/>
    <d v="2010-06-26T00:00:00"/>
    <d v="2010-06-26T00:00:00"/>
    <x v="3"/>
    <x v="19"/>
    <s v="1st Bank HOA Checking"/>
    <s v="Undeposited Funds"/>
    <n v="-250"/>
    <x v="1"/>
    <n v="2"/>
    <n v="15"/>
    <m/>
  </r>
  <r>
    <s v="Payment"/>
    <d v="2010-08-06T00:00:00"/>
    <d v="2010-08-05T00:00:00"/>
    <x v="3"/>
    <x v="19"/>
    <s v="1st Bank HOA Checking"/>
    <s v="Undeposited Funds"/>
    <n v="-250"/>
    <x v="1"/>
    <n v="2"/>
    <n v="15"/>
    <m/>
  </r>
  <r>
    <s v="Payment"/>
    <d v="2010-10-01T00:00:00"/>
    <d v="2010-09-30T00:00:00"/>
    <x v="3"/>
    <x v="19"/>
    <s v="1st Bank HOA Checking"/>
    <s v="Undeposited Funds"/>
    <n v="-125"/>
    <x v="1"/>
    <n v="1"/>
    <n v="15"/>
    <m/>
  </r>
  <r>
    <s v="Payment"/>
    <d v="2010-10-01T00:00:00"/>
    <d v="2010-09-30T00:00:00"/>
    <x v="3"/>
    <x v="19"/>
    <s v="1st Bank HOA Checking"/>
    <s v="Undeposited Funds"/>
    <n v="-125"/>
    <x v="1"/>
    <n v="1"/>
    <n v="15"/>
    <m/>
  </r>
  <r>
    <s v="Payment"/>
    <d v="2010-10-04T00:00:00"/>
    <d v="2010-10-01T00:00:00"/>
    <x v="3"/>
    <x v="19"/>
    <s v="1st Bank HOA Checking"/>
    <s v="Undeposited Funds"/>
    <n v="-125"/>
    <x v="1"/>
    <n v="1"/>
    <n v="15"/>
    <m/>
  </r>
  <r>
    <s v="Payment"/>
    <d v="2011-02-08T00:00:00"/>
    <d v="2011-02-08T00:00:00"/>
    <x v="4"/>
    <x v="19"/>
    <s v="1st Bank HOA Checking"/>
    <s v="Undeposited Funds"/>
    <n v="-250"/>
    <x v="1"/>
    <n v="2"/>
    <n v="15"/>
    <m/>
  </r>
  <r>
    <s v="Payment"/>
    <d v="2011-03-04T00:00:00"/>
    <d v="2011-03-03T00:00:00"/>
    <x v="4"/>
    <x v="19"/>
    <s v="1st Bank HOA Checking"/>
    <s v="Undeposited Funds"/>
    <n v="-750"/>
    <x v="1"/>
    <n v="6"/>
    <n v="15"/>
    <m/>
  </r>
  <r>
    <s v="Payment"/>
    <d v="2011-04-18T00:00:00"/>
    <d v="2011-04-14T00:00:00"/>
    <x v="4"/>
    <x v="19"/>
    <s v="1st Bank HOA Checking"/>
    <s v="Undeposited Funds"/>
    <n v="-250"/>
    <x v="1"/>
    <n v="2"/>
    <n v="15"/>
    <m/>
  </r>
  <r>
    <s v="Payment"/>
    <d v="2011-10-27T00:00:00"/>
    <d v="2011-10-27T00:00:00"/>
    <x v="4"/>
    <x v="19"/>
    <s v="1st Bank HOA Checking"/>
    <s v="Undeposited Funds"/>
    <n v="-125"/>
    <x v="1"/>
    <n v="1"/>
    <n v="15"/>
    <m/>
  </r>
  <r>
    <s v="Payment"/>
    <d v="2011-12-12T00:00:00"/>
    <d v="2011-12-12T00:00:00"/>
    <x v="4"/>
    <x v="19"/>
    <s v="1st Bank HOA Checking"/>
    <s v="Undeposited Funds"/>
    <n v="-125"/>
    <x v="1"/>
    <n v="1"/>
    <n v="15"/>
    <m/>
  </r>
  <r>
    <s v="Payment"/>
    <d v="2011-12-23T00:00:00"/>
    <d v="2011-12-22T00:00:00"/>
    <x v="4"/>
    <x v="19"/>
    <s v="1st Bank HOA Checking"/>
    <s v="Undeposited Funds"/>
    <n v="-250"/>
    <x v="1"/>
    <n v="2"/>
    <n v="15"/>
    <m/>
  </r>
  <r>
    <s v="Payment"/>
    <d v="2012-02-06T00:00:00"/>
    <d v="2012-02-05T00:00:00"/>
    <x v="5"/>
    <x v="19"/>
    <s v="1st Bank HOA Checking"/>
    <s v="Undeposited Funds"/>
    <n v="-500"/>
    <x v="1"/>
    <n v="4"/>
    <n v="15"/>
    <m/>
  </r>
  <r>
    <s v="Payment"/>
    <d v="2012-07-10T00:00:00"/>
    <d v="2012-07-08T00:00:00"/>
    <x v="5"/>
    <x v="19"/>
    <s v="1st Bank HOA Checking"/>
    <s v="Undeposited Funds"/>
    <n v="-500"/>
    <x v="1"/>
    <n v="4"/>
    <n v="15"/>
    <m/>
  </r>
  <r>
    <s v="Payment"/>
    <d v="2012-11-23T00:00:00"/>
    <d v="2012-11-21T00:00:00"/>
    <x v="5"/>
    <x v="19"/>
    <s v="1st Bank HOA Checking"/>
    <s v="Undeposited Funds"/>
    <n v="-375"/>
    <x v="1"/>
    <n v="3"/>
    <n v="15"/>
    <m/>
  </r>
  <r>
    <s v="Payment"/>
    <d v="2013-03-18T00:00:00"/>
    <d v="2013-03-16T00:00:00"/>
    <x v="6"/>
    <x v="19"/>
    <s v="1st Bank HOA Checking"/>
    <s v="Undeposited Funds"/>
    <n v="60"/>
    <x v="0"/>
    <s v="2013 (complete)"/>
    <n v="15"/>
    <m/>
  </r>
  <r>
    <s v="Payment"/>
    <d v="2013-03-18T00:00:00"/>
    <d v="2013-03-16T00:00:00"/>
    <x v="6"/>
    <x v="19"/>
    <s v="1st Bank HOA Checking"/>
    <s v="Undeposited Funds"/>
    <n v="-1500"/>
    <x v="1"/>
    <s v="2013 (complete)"/>
    <n v="15"/>
    <m/>
  </r>
  <r>
    <s v="Payment"/>
    <d v="2014-05-21T00:00:00"/>
    <d v="2014-05-06T00:00:00"/>
    <x v="7"/>
    <x v="19"/>
    <s v="1st Bank HOA Checking"/>
    <s v="Undeposited Funds"/>
    <n v="100"/>
    <x v="0"/>
    <s v="2014 (complete)"/>
    <n v="15"/>
    <m/>
  </r>
  <r>
    <s v="Payment"/>
    <d v="2014-05-21T00:00:00"/>
    <d v="2014-05-06T00:00:00"/>
    <x v="7"/>
    <x v="19"/>
    <s v="1st Bank HOA Checking"/>
    <s v="Undeposited Funds"/>
    <n v="-1500"/>
    <x v="1"/>
    <s v="2014 (complete)"/>
    <n v="15"/>
    <m/>
  </r>
  <r>
    <s v="Payment"/>
    <d v="2015-04-08T00:00:00"/>
    <d v="2015-04-07T00:00:00"/>
    <x v="8"/>
    <x v="19"/>
    <s v="1st Bank HOA Checking"/>
    <s v="Undeposited Funds"/>
    <n v="100"/>
    <x v="0"/>
    <s v="2015 (complete)"/>
    <n v="15"/>
    <m/>
  </r>
  <r>
    <s v="Payment"/>
    <d v="2015-04-08T00:00:00"/>
    <d v="2015-04-07T00:00:00"/>
    <x v="8"/>
    <x v="19"/>
    <s v="1st Bank HOA Checking"/>
    <s v="Undeposited Funds"/>
    <n v="-1500"/>
    <x v="1"/>
    <s v="2015 (complete)"/>
    <n v="15"/>
    <m/>
  </r>
  <r>
    <s v="Payment"/>
    <d v="2016-03-03T00:00:00"/>
    <d v="2016-03-03T00:00:00"/>
    <x v="9"/>
    <x v="19"/>
    <s v="1st Bank HOA Checking"/>
    <s v="Undeposited Funds"/>
    <n v="100"/>
    <x v="0"/>
    <s v="2016 (complete)"/>
    <n v="15"/>
    <m/>
  </r>
  <r>
    <s v="Payment"/>
    <d v="2016-03-03T00:00:00"/>
    <d v="2016-03-03T00:00:00"/>
    <x v="9"/>
    <x v="19"/>
    <s v="1st Bank HOA Checking"/>
    <s v="Undeposited Funds"/>
    <n v="-1200"/>
    <x v="1"/>
    <s v="2016 (complete)"/>
    <n v="15"/>
    <m/>
  </r>
  <r>
    <s v="Payment"/>
    <d v="2017-03-21T00:00:00"/>
    <d v="2017-03-18T00:00:00"/>
    <x v="2"/>
    <x v="19"/>
    <s v="1st Bank HOA Checking"/>
    <s v="Undeposited Funds"/>
    <n v="100"/>
    <x v="0"/>
    <s v="2017 (complete)"/>
    <n v="15"/>
    <m/>
  </r>
  <r>
    <s v="Payment"/>
    <d v="2017-03-21T00:00:00"/>
    <d v="2017-03-18T00:00:00"/>
    <x v="2"/>
    <x v="19"/>
    <s v="1st Bank HOA Checking"/>
    <s v="Undeposited Funds"/>
    <n v="-1200"/>
    <x v="1"/>
    <s v="2017 (complete)"/>
    <n v="15"/>
    <m/>
  </r>
  <r>
    <s v="Payment"/>
    <d v="2018-02-08T00:00:00"/>
    <d v="2018-02-08T00:00:00"/>
    <x v="0"/>
    <x v="19"/>
    <s v="1st Bank HOA Checking"/>
    <s v="Undeposited Funds"/>
    <n v="100"/>
    <x v="0"/>
    <s v="2018 (complete)"/>
    <n v="15"/>
    <m/>
  </r>
  <r>
    <s v="Payment"/>
    <d v="2018-02-08T00:00:00"/>
    <d v="2018-02-08T00:00:00"/>
    <x v="0"/>
    <x v="19"/>
    <s v="1st Bank HOA Checking"/>
    <s v="Undeposited Funds"/>
    <n v="-1200"/>
    <x v="1"/>
    <s v="2018 (complete)"/>
    <n v="15"/>
    <m/>
  </r>
  <r>
    <m/>
    <d v="2018-11-21T00:00:00"/>
    <d v="2018-11-21T00:00:00"/>
    <x v="0"/>
    <x v="20"/>
    <s v="1st Bank HOA Checking"/>
    <s v="Dues Income"/>
    <n v="-500"/>
    <x v="6"/>
    <m/>
    <n v="15"/>
    <s v="&quot;Dues Income from closing&quot;; Not sure what this is"/>
  </r>
  <r>
    <s v="Payment"/>
    <d v="2019-01-07T00:00:00"/>
    <d v="2019-01-04T00:00:00"/>
    <x v="1"/>
    <x v="20"/>
    <s v="1st Bank HOA Checking"/>
    <s v="Undeposited Funds"/>
    <n v="-100"/>
    <x v="1"/>
    <n v="1"/>
    <n v="15"/>
    <m/>
  </r>
  <r>
    <s v="Payment"/>
    <d v="2019-02-26T00:00:00"/>
    <d v="2019-02-26T00:00:00"/>
    <x v="1"/>
    <x v="20"/>
    <s v="1st Bank HOA Checking"/>
    <s v="Undeposited Funds"/>
    <n v="-300"/>
    <x v="1"/>
    <n v="3"/>
    <n v="15"/>
    <m/>
  </r>
  <r>
    <s v="Payment"/>
    <d v="2019-04-08T00:00:00"/>
    <d v="2019-04-07T00:00:00"/>
    <x v="1"/>
    <x v="20"/>
    <s v="1st Bank HOA Checking"/>
    <s v="Undeposited Funds"/>
    <n v="-300"/>
    <x v="1"/>
    <n v="3"/>
    <n v="15"/>
    <m/>
  </r>
  <r>
    <s v="Payment"/>
    <d v="2019-07-09T00:00:00"/>
    <d v="2019-07-09T00:00:00"/>
    <x v="1"/>
    <x v="20"/>
    <s v="1st Bank HOA Checking"/>
    <s v="Undeposited Funds"/>
    <n v="-300"/>
    <x v="1"/>
    <n v="3"/>
    <n v="15"/>
    <m/>
  </r>
  <r>
    <s v="Payment"/>
    <d v="2019-10-15T00:00:00"/>
    <d v="2019-10-11T00:00:00"/>
    <x v="1"/>
    <x v="20"/>
    <s v="1st Bank HOA Checking"/>
    <s v="Undeposited Funds"/>
    <n v="-300"/>
    <x v="1"/>
    <n v="3"/>
    <n v="15"/>
    <m/>
  </r>
  <r>
    <s v="Payment"/>
    <d v="2009-11-03T00:00:00"/>
    <d v="2009-11-02T00:00:00"/>
    <x v="10"/>
    <x v="21"/>
    <s v="FNBC Checking 9018"/>
    <s v="Undeposited Funds"/>
    <n v="-160"/>
    <x v="1"/>
    <n v="1"/>
    <n v="16"/>
    <m/>
  </r>
  <r>
    <s v="Payment"/>
    <d v="2009-11-10T00:00:00"/>
    <d v="2009-11-02T00:00:00"/>
    <x v="10"/>
    <x v="21"/>
    <s v="1st Bank HOA Reserve Account"/>
    <s v="Undeposited Funds"/>
    <n v="-450"/>
    <x v="2"/>
    <s v="$900 deposit 11/10/2009"/>
    <n v="16"/>
    <s v="Changed fm &quot;Dues&quot; to &quot;Working Capital Contribution&quot;; in QB as Reserve Funds"/>
  </r>
  <r>
    <s v="Payment"/>
    <d v="2010-01-28T00:00:00"/>
    <d v="2010-01-28T00:00:00"/>
    <x v="3"/>
    <x v="21"/>
    <s v="1st Bank HOA Checking"/>
    <s v="Undeposited Funds"/>
    <n v="-375"/>
    <x v="1"/>
    <n v="3"/>
    <n v="16"/>
    <m/>
  </r>
  <r>
    <s v="Payment"/>
    <d v="2010-01-28T00:00:00"/>
    <d v="2010-01-28T00:00:00"/>
    <x v="3"/>
    <x v="21"/>
    <s v="1st Bank HOA Checking"/>
    <s v="Undeposited Funds"/>
    <n v="-160"/>
    <x v="1"/>
    <s v="2009 dues?"/>
    <n v="16"/>
    <m/>
  </r>
  <r>
    <s v="Payment"/>
    <d v="2010-05-07T00:00:00"/>
    <d v="2010-05-07T00:00:00"/>
    <x v="3"/>
    <x v="21"/>
    <s v="1st Bank HOA Checking"/>
    <s v="Undeposited Funds"/>
    <n v="-375"/>
    <x v="1"/>
    <n v="3"/>
    <n v="16"/>
    <m/>
  </r>
  <r>
    <s v="Payment"/>
    <d v="2010-08-06T00:00:00"/>
    <d v="2010-08-05T00:00:00"/>
    <x v="3"/>
    <x v="21"/>
    <s v="1st Bank HOA Checking"/>
    <s v="Undeposited Funds"/>
    <n v="-375"/>
    <x v="1"/>
    <n v="3"/>
    <n v="16"/>
    <m/>
  </r>
  <r>
    <s v="Payment"/>
    <d v="2010-11-08T00:00:00"/>
    <d v="2010-11-07T00:00:00"/>
    <x v="3"/>
    <x v="21"/>
    <s v="1st Bank HOA Checking"/>
    <s v="Undeposited Funds"/>
    <n v="-375"/>
    <x v="1"/>
    <n v="3"/>
    <n v="16"/>
    <m/>
  </r>
  <r>
    <s v="Payment"/>
    <d v="2011-02-08T00:00:00"/>
    <d v="2011-02-08T00:00:00"/>
    <x v="4"/>
    <x v="21"/>
    <s v="1st Bank HOA Checking"/>
    <s v="Undeposited Funds"/>
    <n v="-375"/>
    <x v="1"/>
    <n v="3"/>
    <n v="16"/>
    <m/>
  </r>
  <r>
    <s v="Payment"/>
    <d v="2011-04-18T00:00:00"/>
    <d v="2011-04-14T00:00:00"/>
    <x v="4"/>
    <x v="21"/>
    <s v="1st Bank HOA Checking"/>
    <s v="Undeposited Funds"/>
    <n v="-375"/>
    <x v="1"/>
    <n v="3"/>
    <n v="16"/>
    <m/>
  </r>
  <r>
    <s v="Payment"/>
    <d v="2011-08-02T00:00:00"/>
    <d v="2011-07-29T00:00:00"/>
    <x v="4"/>
    <x v="21"/>
    <s v="1st Bank HOA Checking"/>
    <s v="Undeposited Funds"/>
    <n v="-375"/>
    <x v="1"/>
    <n v="3"/>
    <n v="16"/>
    <m/>
  </r>
  <r>
    <s v="Payment"/>
    <d v="2011-11-18T00:00:00"/>
    <d v="2011-11-18T00:00:00"/>
    <x v="4"/>
    <x v="21"/>
    <s v="1st Bank HOA Checking"/>
    <s v="Undeposited Funds"/>
    <n v="-375"/>
    <x v="1"/>
    <n v="3"/>
    <n v="16"/>
    <m/>
  </r>
  <r>
    <s v="Payment"/>
    <d v="2012-02-06T00:00:00"/>
    <d v="2012-02-05T00:00:00"/>
    <x v="5"/>
    <x v="21"/>
    <s v="1st Bank HOA Checking"/>
    <s v="Undeposited Funds"/>
    <n v="-375"/>
    <x v="1"/>
    <n v="3"/>
    <n v="16"/>
    <m/>
  </r>
  <r>
    <s v="Payment"/>
    <d v="2012-05-03T00:00:00"/>
    <d v="2012-05-03T00:00:00"/>
    <x v="5"/>
    <x v="21"/>
    <s v="1st Bank HOA Checking"/>
    <s v="Undeposited Funds"/>
    <n v="-375"/>
    <x v="1"/>
    <n v="3"/>
    <n v="16"/>
    <m/>
  </r>
  <r>
    <s v="Payment"/>
    <d v="2012-08-03T00:00:00"/>
    <d v="2012-08-03T00:00:00"/>
    <x v="5"/>
    <x v="21"/>
    <s v="1st Bank HOA Checking"/>
    <s v="Undeposited Funds"/>
    <n v="-375"/>
    <x v="1"/>
    <n v="3"/>
    <n v="16"/>
    <m/>
  </r>
  <r>
    <s v="Payment"/>
    <d v="2012-11-23T00:00:00"/>
    <d v="2012-11-21T00:00:00"/>
    <x v="5"/>
    <x v="21"/>
    <s v="1st Bank HOA Checking"/>
    <s v="Undeposited Funds"/>
    <n v="-375"/>
    <x v="1"/>
    <n v="3"/>
    <n v="16"/>
    <m/>
  </r>
  <r>
    <s v="Payment"/>
    <d v="2013-03-18T00:00:00"/>
    <d v="2013-03-16T00:00:00"/>
    <x v="6"/>
    <x v="21"/>
    <s v="1st Bank HOA Checking"/>
    <s v="Undeposited Funds"/>
    <n v="-375"/>
    <x v="1"/>
    <n v="3"/>
    <n v="16"/>
    <m/>
  </r>
  <r>
    <s v="Payment"/>
    <d v="2013-05-09T00:00:00"/>
    <d v="2013-05-08T00:00:00"/>
    <x v="6"/>
    <x v="21"/>
    <s v="1st Bank HOA Checking"/>
    <s v="Undeposited Funds"/>
    <n v="-375"/>
    <x v="1"/>
    <n v="3"/>
    <n v="16"/>
    <m/>
  </r>
  <r>
    <s v="Payment"/>
    <d v="2013-05-21T00:00:00"/>
    <d v="2013-05-21T00:00:00"/>
    <x v="6"/>
    <x v="21"/>
    <s v="1st Bank HOA Checking"/>
    <s v="Undeposited Funds"/>
    <n v="-375"/>
    <x v="1"/>
    <n v="3"/>
    <n v="16"/>
    <m/>
  </r>
  <r>
    <s v="Payment"/>
    <d v="2013-12-09T00:00:00"/>
    <d v="2013-12-06T00:00:00"/>
    <x v="6"/>
    <x v="21"/>
    <s v="1st Bank HOA Checking"/>
    <s v="Undeposited Funds"/>
    <n v="-375"/>
    <x v="1"/>
    <n v="3"/>
    <n v="16"/>
    <m/>
  </r>
  <r>
    <s v="Payment"/>
    <d v="2014-05-06T00:00:00"/>
    <d v="2014-05-04T00:00:00"/>
    <x v="7"/>
    <x v="21"/>
    <s v="1st Bank HOA Checking"/>
    <s v="Undeposited Funds"/>
    <n v="-375"/>
    <x v="1"/>
    <n v="3"/>
    <n v="16"/>
    <m/>
  </r>
  <r>
    <s v="Payment"/>
    <d v="2014-09-08T00:00:00"/>
    <d v="2014-08-20T00:00:00"/>
    <x v="7"/>
    <x v="21"/>
    <s v="1st Bank HOA Checking"/>
    <s v="Undeposited Funds"/>
    <n v="-500"/>
    <x v="1"/>
    <n v="4"/>
    <n v="16"/>
    <m/>
  </r>
  <r>
    <s v="Payment"/>
    <d v="2015-01-13T00:00:00"/>
    <d v="2015-01-07T00:00:00"/>
    <x v="8"/>
    <x v="21"/>
    <s v="1st Bank HOA Checking"/>
    <s v="Undeposited Funds"/>
    <n v="-625"/>
    <x v="1"/>
    <n v="5"/>
    <n v="16"/>
    <m/>
  </r>
  <r>
    <s v="Payment"/>
    <d v="2015-05-13T00:00:00"/>
    <d v="2015-05-13T00:00:00"/>
    <x v="8"/>
    <x v="21"/>
    <s v="1st Bank HOA Checking"/>
    <s v="Undeposited Funds"/>
    <n v="-375"/>
    <x v="1"/>
    <n v="3"/>
    <n v="16"/>
    <m/>
  </r>
  <r>
    <s v="Payment"/>
    <d v="2015-09-23T00:00:00"/>
    <d v="2015-09-23T00:00:00"/>
    <x v="8"/>
    <x v="21"/>
    <s v="1st Bank HOA Checking"/>
    <s v="Undeposited Funds"/>
    <n v="-425"/>
    <x v="1"/>
    <m/>
    <n v="16"/>
    <s v="Dues April 2015 $25 (had a $100 credit) + May - August  "/>
  </r>
  <r>
    <s v="Payment"/>
    <d v="2016-02-04T00:00:00"/>
    <d v="2016-01-29T00:00:00"/>
    <x v="9"/>
    <x v="21"/>
    <s v="1st Bank HOA Checking"/>
    <s v="Undeposited Funds"/>
    <n v="-500"/>
    <x v="1"/>
    <n v="5"/>
    <n v="16"/>
    <s v="Dues Sept - Dec 2015, January 2016"/>
  </r>
  <r>
    <s v="Payment"/>
    <d v="2016-07-11T00:00:00"/>
    <d v="2016-07-01T00:00:00"/>
    <x v="9"/>
    <x v="21"/>
    <s v="1st Bank HOA Checking"/>
    <s v="Undeposited Funds"/>
    <n v="-500"/>
    <x v="1"/>
    <n v="5"/>
    <n v="16"/>
    <s v="Dues Feb - June 2016 "/>
  </r>
  <r>
    <s v="Payment"/>
    <d v="2017-01-25T00:00:00"/>
    <d v="2017-01-25T00:00:00"/>
    <x v="2"/>
    <x v="21"/>
    <s v="1st Bank HOA Checking"/>
    <s v="Undeposited Funds"/>
    <n v="-500"/>
    <x v="1"/>
    <n v="5"/>
    <n v="16"/>
    <m/>
  </r>
  <r>
    <s v="Payment"/>
    <d v="2017-09-25T00:00:00"/>
    <d v="2017-09-21T00:00:00"/>
    <x v="2"/>
    <x v="21"/>
    <s v="1st Bank HOA Checking"/>
    <s v="Undeposited Funds"/>
    <n v="-700"/>
    <x v="1"/>
    <n v="7"/>
    <n v="16"/>
    <m/>
  </r>
  <r>
    <s v="Payment"/>
    <d v="2018-03-08T00:00:00"/>
    <d v="2018-03-08T00:00:00"/>
    <x v="0"/>
    <x v="21"/>
    <s v="1st Bank HOA Checking"/>
    <s v="Undeposited Funds"/>
    <n v="-500"/>
    <x v="1"/>
    <n v="5"/>
    <n v="16"/>
    <m/>
  </r>
  <r>
    <s v="Payment"/>
    <d v="2018-04-18T00:00:00"/>
    <d v="2018-04-16T00:00:00"/>
    <x v="0"/>
    <x v="21"/>
    <s v="1st Bank HOA Checking"/>
    <s v="Undeposited Funds"/>
    <n v="-500"/>
    <x v="1"/>
    <n v="5"/>
    <n v="16"/>
    <m/>
  </r>
  <r>
    <s v="Payment"/>
    <d v="2018-08-07T00:00:00"/>
    <d v="2018-08-03T00:00:00"/>
    <x v="0"/>
    <x v="21"/>
    <s v="1st Bank HOA Checking"/>
    <s v="Undeposited Funds"/>
    <n v="-100"/>
    <x v="1"/>
    <n v="1"/>
    <n v="16"/>
    <m/>
  </r>
  <r>
    <s v="Payment"/>
    <d v="2018-08-07T00:00:00"/>
    <d v="2018-08-03T00:00:00"/>
    <x v="0"/>
    <x v="21"/>
    <s v="1st Bank HOA Checking"/>
    <s v="Undeposited Funds"/>
    <n v="-100"/>
    <x v="1"/>
    <n v="1"/>
    <n v="16"/>
    <m/>
  </r>
  <r>
    <s v="Payment"/>
    <d v="2018-09-17T00:00:00"/>
    <d v="2018-09-13T00:00:00"/>
    <x v="0"/>
    <x v="21"/>
    <s v="1st Bank HOA Checking"/>
    <s v="Undeposited Funds"/>
    <n v="-100"/>
    <x v="1"/>
    <n v="1"/>
    <n v="16"/>
    <m/>
  </r>
  <r>
    <s v="Payment"/>
    <d v="2018-12-03T00:00:00"/>
    <d v="2018-12-03T00:00:00"/>
    <x v="0"/>
    <x v="21"/>
    <s v="1st Bank HOA Checking"/>
    <s v="Undeposited Funds"/>
    <n v="-300"/>
    <x v="1"/>
    <n v="3"/>
    <n v="16"/>
    <m/>
  </r>
  <r>
    <s v="Payment"/>
    <d v="2019-01-04T00:00:00"/>
    <d v="2019-01-02T00:00:00"/>
    <x v="1"/>
    <x v="21"/>
    <s v="1st Bank HOA Checking"/>
    <s v="Undeposited Funds"/>
    <n v="-100"/>
    <x v="1"/>
    <n v="1"/>
    <n v="16"/>
    <m/>
  </r>
  <r>
    <s v="Payment"/>
    <d v="2019-02-28T00:00:00"/>
    <d v="2019-02-26T00:00:00"/>
    <x v="1"/>
    <x v="21"/>
    <s v="1st Bank HOA Checking"/>
    <s v="Undeposited Funds"/>
    <n v="-300"/>
    <x v="1"/>
    <n v="3"/>
    <n v="16"/>
    <m/>
  </r>
  <r>
    <s v="Payment"/>
    <d v="2019-02-28T00:00:00"/>
    <d v="2019-02-26T00:00:00"/>
    <x v="1"/>
    <x v="21"/>
    <s v="1st Bank HOA Checking"/>
    <s v="Undeposited Funds"/>
    <n v="-8.9499999999999993"/>
    <x v="4"/>
    <m/>
    <n v="16"/>
    <m/>
  </r>
  <r>
    <s v="Payment"/>
    <d v="2019-04-09T00:00:00"/>
    <d v="2019-04-06T00:00:00"/>
    <x v="1"/>
    <x v="21"/>
    <s v="1st Bank HOA Checking"/>
    <s v="Undeposited Funds"/>
    <n v="-300"/>
    <x v="1"/>
    <n v="3"/>
    <n v="16"/>
    <m/>
  </r>
  <r>
    <s v="Payment"/>
    <d v="2019-04-09T00:00:00"/>
    <d v="2019-04-06T00:00:00"/>
    <x v="1"/>
    <x v="21"/>
    <s v="1st Bank HOA Checking"/>
    <s v="Undeposited Funds"/>
    <n v="-8.9499999999999993"/>
    <x v="4"/>
    <m/>
    <n v="16"/>
    <m/>
  </r>
  <r>
    <s v="Payment"/>
    <d v="2019-09-09T00:00:00"/>
    <d v="2019-09-06T00:00:00"/>
    <x v="1"/>
    <x v="21"/>
    <s v="1st Bank HOA Checking"/>
    <s v="Undeposited Funds"/>
    <n v="-300"/>
    <x v="1"/>
    <n v="3"/>
    <n v="16"/>
    <m/>
  </r>
  <r>
    <s v="Payment"/>
    <d v="2019-09-09T00:00:00"/>
    <d v="2019-09-06T00:00:00"/>
    <x v="1"/>
    <x v="21"/>
    <s v="1st Bank HOA Checking"/>
    <s v="Undeposited Funds"/>
    <n v="-8.9499999999999993"/>
    <x v="4"/>
    <m/>
    <n v="16"/>
    <m/>
  </r>
  <r>
    <s v="Payment"/>
    <d v="2019-12-30T00:00:00"/>
    <d v="2019-12-26T00:00:00"/>
    <x v="1"/>
    <x v="21"/>
    <s v="1st Bank HOA Checking"/>
    <s v="Undeposited Funds"/>
    <n v="-300"/>
    <x v="1"/>
    <n v="3"/>
    <n v="16"/>
    <m/>
  </r>
  <r>
    <s v="Payment"/>
    <d v="2019-12-30T00:00:00"/>
    <d v="2019-12-26T00:00:00"/>
    <x v="1"/>
    <x v="21"/>
    <s v="1st Bank HOA Checking"/>
    <s v="Undeposited Funds"/>
    <n v="-8.9499999999999993"/>
    <x v="4"/>
    <m/>
    <n v="16"/>
    <m/>
  </r>
  <r>
    <s v="Payment"/>
    <d v="2006-10-16T00:00:00"/>
    <d v="2006-09-01T00:00:00"/>
    <x v="11"/>
    <x v="22"/>
    <s v="FNBC Checking 9018"/>
    <s v="Undeposited Funds"/>
    <n v="-150"/>
    <x v="1"/>
    <m/>
    <n v="17"/>
    <s v="Purch June 06, prior to start date of data available"/>
  </r>
  <r>
    <s v="Payment"/>
    <d v="2006-10-16T00:00:00"/>
    <d v="2006-10-03T00:00:00"/>
    <x v="11"/>
    <x v="22"/>
    <s v="FNBC Checking 9018"/>
    <s v="Undeposited Funds"/>
    <n v="-150"/>
    <x v="1"/>
    <m/>
    <n v="17"/>
    <s v="Opening Balance $300 "/>
  </r>
  <r>
    <s v="Payment"/>
    <d v="2006-12-01T00:00:00"/>
    <d v="2006-11-30T00:00:00"/>
    <x v="11"/>
    <x v="22"/>
    <s v="FNBC Checking 9018"/>
    <s v="Undeposited Funds"/>
    <n v="-90"/>
    <x v="1"/>
    <m/>
    <n v="17"/>
    <m/>
  </r>
  <r>
    <s v="Payment"/>
    <d v="2006-12-01T00:00:00"/>
    <d v="2006-11-30T00:00:00"/>
    <x v="11"/>
    <x v="22"/>
    <s v="FNBC Checking 9018"/>
    <s v="Undeposited Funds"/>
    <n v="-50"/>
    <x v="1"/>
    <m/>
    <n v="17"/>
    <m/>
  </r>
  <r>
    <s v="Payment"/>
    <d v="2006-12-18T00:00:00"/>
    <d v="2006-12-14T00:00:00"/>
    <x v="11"/>
    <x v="22"/>
    <s v="FNBC Checking 9018"/>
    <s v="Undeposited Funds"/>
    <n v="-160"/>
    <x v="1"/>
    <m/>
    <n v="17"/>
    <m/>
  </r>
  <r>
    <s v="Payment"/>
    <d v="2007-01-13T00:00:00"/>
    <d v="2007-01-13T00:00:00"/>
    <x v="12"/>
    <x v="22"/>
    <s v="FNBC Checking 9018"/>
    <s v="Undeposited Funds"/>
    <n v="-160"/>
    <x v="1"/>
    <n v="1"/>
    <n v="17"/>
    <m/>
  </r>
  <r>
    <s v="Payment"/>
    <d v="2007-02-26T00:00:00"/>
    <d v="2007-02-01T00:00:00"/>
    <x v="12"/>
    <x v="22"/>
    <s v="FNBC Checking 9018"/>
    <s v="Undeposited Funds"/>
    <n v="-160"/>
    <x v="1"/>
    <n v="1"/>
    <n v="17"/>
    <m/>
  </r>
  <r>
    <s v="Payment"/>
    <d v="2007-03-14T00:00:00"/>
    <d v="2007-03-07T00:00:00"/>
    <x v="12"/>
    <x v="22"/>
    <s v="FNBC Checking 9018"/>
    <s v="Undeposited Funds"/>
    <n v="-160"/>
    <x v="1"/>
    <n v="1"/>
    <n v="17"/>
    <m/>
  </r>
  <r>
    <s v="Payment"/>
    <d v="2007-03-27T00:00:00"/>
    <d v="2007-03-24T00:00:00"/>
    <x v="12"/>
    <x v="22"/>
    <s v="FNBC Checking 9018"/>
    <s v="Undeposited Funds"/>
    <n v="-60"/>
    <x v="1"/>
    <s v="?"/>
    <n v="17"/>
    <m/>
  </r>
  <r>
    <s v="Payment"/>
    <d v="2007-04-23T00:00:00"/>
    <d v="2007-04-23T00:00:00"/>
    <x v="12"/>
    <x v="22"/>
    <s v="FNBC Checking 9018"/>
    <s v="Undeposited Funds"/>
    <n v="-160"/>
    <x v="1"/>
    <n v="1"/>
    <n v="17"/>
    <m/>
  </r>
  <r>
    <s v="Payment"/>
    <d v="2007-05-05T00:00:00"/>
    <d v="2007-05-05T00:00:00"/>
    <x v="12"/>
    <x v="22"/>
    <s v="FNBC Checking 9018"/>
    <s v="Undeposited Funds"/>
    <n v="-160"/>
    <x v="1"/>
    <n v="1"/>
    <n v="17"/>
    <m/>
  </r>
  <r>
    <s v="Payment"/>
    <d v="2007-06-15T00:00:00"/>
    <d v="2007-06-13T00:00:00"/>
    <x v="12"/>
    <x v="22"/>
    <s v="FNBC Checking 9018"/>
    <s v="Undeposited Funds"/>
    <n v="-160"/>
    <x v="1"/>
    <n v="1"/>
    <n v="17"/>
    <m/>
  </r>
  <r>
    <s v="Payment"/>
    <d v="2007-07-14T00:00:00"/>
    <d v="2007-07-13T00:00:00"/>
    <x v="12"/>
    <x v="22"/>
    <s v="FNBC Checking 9018"/>
    <s v="Undeposited Funds"/>
    <n v="-160"/>
    <x v="1"/>
    <n v="1"/>
    <n v="17"/>
    <m/>
  </r>
  <r>
    <s v="Payment"/>
    <d v="2007-08-09T00:00:00"/>
    <d v="2007-08-09T00:00:00"/>
    <x v="12"/>
    <x v="22"/>
    <s v="FNBC Checking 9018"/>
    <s v="Undeposited Funds"/>
    <n v="-160"/>
    <x v="1"/>
    <n v="1"/>
    <n v="17"/>
    <m/>
  </r>
  <r>
    <s v="Payment"/>
    <d v="2007-09-08T00:00:00"/>
    <d v="2007-09-07T00:00:00"/>
    <x v="12"/>
    <x v="22"/>
    <s v="FNBC Checking 9018"/>
    <s v="Undeposited Funds"/>
    <n v="-160"/>
    <x v="1"/>
    <n v="1"/>
    <n v="17"/>
    <m/>
  </r>
  <r>
    <s v="Payment"/>
    <d v="2007-11-02T00:00:00"/>
    <d v="2007-10-12T00:00:00"/>
    <x v="12"/>
    <x v="22"/>
    <s v="FNBC Checking 9018"/>
    <s v="Undeposited Funds"/>
    <n v="-160"/>
    <x v="1"/>
    <n v="1"/>
    <n v="17"/>
    <m/>
  </r>
  <r>
    <s v="Payment"/>
    <d v="2007-11-16T00:00:00"/>
    <d v="2007-11-15T00:00:00"/>
    <x v="12"/>
    <x v="22"/>
    <s v="FNBC Checking 9018"/>
    <s v="Undeposited Funds"/>
    <n v="-160"/>
    <x v="1"/>
    <n v="1"/>
    <n v="17"/>
    <m/>
  </r>
  <r>
    <s v="Payment"/>
    <d v="2007-12-24T00:00:00"/>
    <d v="2007-12-16T00:00:00"/>
    <x v="12"/>
    <x v="22"/>
    <s v="FNBC Checking 9018"/>
    <s v="Undeposited Funds"/>
    <n v="-160"/>
    <x v="1"/>
    <n v="1"/>
    <n v="17"/>
    <m/>
  </r>
  <r>
    <s v="Payment"/>
    <d v="2008-02-05T00:00:00"/>
    <d v="2008-01-30T00:00:00"/>
    <x v="13"/>
    <x v="22"/>
    <s v="FNBC Checking 9018"/>
    <s v="Undeposited Funds"/>
    <n v="-160"/>
    <x v="1"/>
    <n v="1"/>
    <n v="17"/>
    <m/>
  </r>
  <r>
    <s v="Payment"/>
    <d v="2008-02-07T00:00:00"/>
    <d v="2008-02-06T00:00:00"/>
    <x v="13"/>
    <x v="22"/>
    <s v="FNBC Checking 9018"/>
    <s v="Undeposited Funds"/>
    <n v="-160"/>
    <x v="1"/>
    <n v="1"/>
    <n v="17"/>
    <m/>
  </r>
  <r>
    <s v="Payment"/>
    <d v="2008-03-06T00:00:00"/>
    <d v="2008-03-05T00:00:00"/>
    <x v="13"/>
    <x v="22"/>
    <s v="FNBC Checking 9018"/>
    <s v="Undeposited Funds"/>
    <n v="-160"/>
    <x v="1"/>
    <n v="1"/>
    <n v="17"/>
    <m/>
  </r>
  <r>
    <s v="Payment"/>
    <d v="2008-04-03T00:00:00"/>
    <d v="2008-04-02T00:00:00"/>
    <x v="13"/>
    <x v="22"/>
    <s v="FNBC Checking 9018"/>
    <s v="Undeposited Funds"/>
    <n v="-160"/>
    <x v="1"/>
    <n v="1"/>
    <n v="17"/>
    <m/>
  </r>
  <r>
    <s v="Payment"/>
    <d v="2008-06-16T00:00:00"/>
    <d v="2008-06-12T00:00:00"/>
    <x v="13"/>
    <x v="22"/>
    <s v="FNBC Checking 9018"/>
    <s v="Undeposited Funds"/>
    <n v="-160"/>
    <x v="1"/>
    <n v="1"/>
    <n v="17"/>
    <m/>
  </r>
  <r>
    <s v="Payment"/>
    <d v="2008-07-21T00:00:00"/>
    <d v="2008-07-09T00:00:00"/>
    <x v="13"/>
    <x v="22"/>
    <s v="FNBC Checking 9018"/>
    <s v="Undeposited Funds"/>
    <n v="-160"/>
    <x v="1"/>
    <n v="1"/>
    <n v="17"/>
    <m/>
  </r>
  <r>
    <s v="Payment"/>
    <d v="2008-09-05T00:00:00"/>
    <d v="2008-08-21T00:00:00"/>
    <x v="13"/>
    <x v="22"/>
    <s v="FNBC Checking 9018"/>
    <s v="Undeposited Funds"/>
    <n v="-160"/>
    <x v="1"/>
    <n v="1"/>
    <n v="17"/>
    <m/>
  </r>
  <r>
    <s v="Payment"/>
    <d v="2008-09-05T00:00:00"/>
    <d v="2008-09-04T00:00:00"/>
    <x v="13"/>
    <x v="22"/>
    <s v="FNBC Checking 9018"/>
    <s v="Undeposited Funds"/>
    <n v="-160"/>
    <x v="1"/>
    <n v="1"/>
    <n v="17"/>
    <m/>
  </r>
  <r>
    <s v="Payment"/>
    <d v="2008-10-22T00:00:00"/>
    <d v="2008-10-18T00:00:00"/>
    <x v="13"/>
    <x v="22"/>
    <s v="FNBC Checking 9018"/>
    <s v="Undeposited Funds"/>
    <n v="-160"/>
    <x v="1"/>
    <n v="1"/>
    <n v="17"/>
    <m/>
  </r>
  <r>
    <s v="Payment"/>
    <d v="2008-12-01T00:00:00"/>
    <d v="2008-11-21T00:00:00"/>
    <x v="13"/>
    <x v="22"/>
    <s v="FNBC Checking 9018"/>
    <s v="Undeposited Funds"/>
    <n v="-160"/>
    <x v="1"/>
    <n v="1"/>
    <n v="17"/>
    <m/>
  </r>
  <r>
    <s v="Payment"/>
    <d v="2008-12-05T00:00:00"/>
    <d v="2008-12-04T00:00:00"/>
    <x v="13"/>
    <x v="22"/>
    <s v="FNBC Checking 9018"/>
    <s v="Undeposited Funds"/>
    <n v="-160"/>
    <x v="1"/>
    <n v="1"/>
    <n v="17"/>
    <m/>
  </r>
  <r>
    <s v="Payment"/>
    <d v="2009-01-22T00:00:00"/>
    <d v="2009-01-17T00:00:00"/>
    <x v="10"/>
    <x v="22"/>
    <s v="FNBC Checking 9018"/>
    <s v="Undeposited Funds"/>
    <n v="-160"/>
    <x v="1"/>
    <n v="1"/>
    <n v="17"/>
    <m/>
  </r>
  <r>
    <s v="Payment"/>
    <d v="2009-02-13T00:00:00"/>
    <d v="2009-02-05T00:00:00"/>
    <x v="10"/>
    <x v="22"/>
    <s v="FNBC Checking 9018"/>
    <s v="Undeposited Funds"/>
    <n v="-160"/>
    <x v="1"/>
    <n v="1"/>
    <n v="17"/>
    <m/>
  </r>
  <r>
    <s v="Payment"/>
    <d v="2009-03-19T00:00:00"/>
    <d v="2009-03-19T00:00:00"/>
    <x v="10"/>
    <x v="22"/>
    <s v="FNBC Checking 9018"/>
    <s v="Undeposited Funds"/>
    <n v="-160"/>
    <x v="1"/>
    <n v="1"/>
    <n v="17"/>
    <m/>
  </r>
  <r>
    <s v="Payment"/>
    <d v="2009-05-08T00:00:00"/>
    <d v="2009-04-26T00:00:00"/>
    <x v="10"/>
    <x v="22"/>
    <s v="FNBC Checking 9018"/>
    <s v="Undeposited Funds"/>
    <n v="-160"/>
    <x v="1"/>
    <n v="1"/>
    <n v="17"/>
    <m/>
  </r>
  <r>
    <s v="Payment"/>
    <d v="2009-05-08T00:00:00"/>
    <d v="2009-05-08T00:00:00"/>
    <x v="10"/>
    <x v="22"/>
    <s v="FNBC Checking 9018"/>
    <s v="Undeposited Funds"/>
    <n v="-160"/>
    <x v="1"/>
    <n v="1"/>
    <n v="17"/>
    <m/>
  </r>
  <r>
    <s v="Payment"/>
    <d v="2009-07-02T00:00:00"/>
    <d v="2009-06-29T00:00:00"/>
    <x v="10"/>
    <x v="22"/>
    <s v="FNBC Checking 9018"/>
    <s v="Undeposited Funds"/>
    <n v="-160"/>
    <x v="1"/>
    <n v="1"/>
    <n v="17"/>
    <m/>
  </r>
  <r>
    <s v="Payment"/>
    <d v="2009-07-29T00:00:00"/>
    <d v="2009-07-21T00:00:00"/>
    <x v="10"/>
    <x v="22"/>
    <s v="FNBC Checking 9018"/>
    <s v="Undeposited Funds"/>
    <n v="-160"/>
    <x v="1"/>
    <n v="1"/>
    <n v="17"/>
    <m/>
  </r>
  <r>
    <s v="Payment"/>
    <d v="2009-08-28T00:00:00"/>
    <d v="2009-08-15T00:00:00"/>
    <x v="10"/>
    <x v="22"/>
    <s v="FNBC Checking 9018"/>
    <s v="Undeposited Funds"/>
    <n v="-160"/>
    <x v="1"/>
    <n v="1"/>
    <n v="17"/>
    <m/>
  </r>
  <r>
    <s v="Payment"/>
    <d v="2009-10-21T00:00:00"/>
    <d v="2009-10-21T00:00:00"/>
    <x v="10"/>
    <x v="22"/>
    <s v="1st Bank HOA Checking"/>
    <s v="Undeposited Funds"/>
    <n v="-160"/>
    <x v="1"/>
    <n v="1"/>
    <n v="17"/>
    <m/>
  </r>
  <r>
    <s v="Payment"/>
    <d v="2009-10-21T00:00:00"/>
    <d v="2009-10-21T00:00:00"/>
    <x v="10"/>
    <x v="22"/>
    <s v="1st Bank HOA Checking"/>
    <s v="Undeposited Funds"/>
    <n v="-160"/>
    <x v="1"/>
    <n v="1"/>
    <n v="17"/>
    <m/>
  </r>
  <r>
    <s v="Payment"/>
    <d v="2009-11-10T00:00:00"/>
    <d v="2009-11-08T00:00:00"/>
    <x v="10"/>
    <x v="22"/>
    <s v="1st Bank HOA Checking"/>
    <s v="Undeposited Funds"/>
    <n v="-160"/>
    <x v="1"/>
    <n v="1"/>
    <n v="17"/>
    <m/>
  </r>
  <r>
    <s v="Payment"/>
    <d v="2009-12-04T00:00:00"/>
    <d v="2009-12-03T00:00:00"/>
    <x v="10"/>
    <x v="22"/>
    <s v="1st Bank HOA Checking"/>
    <s v="Undeposited Funds"/>
    <n v="-160"/>
    <x v="1"/>
    <n v="1"/>
    <n v="17"/>
    <m/>
  </r>
  <r>
    <s v="Payment"/>
    <d v="2009-12-04T00:00:00"/>
    <d v="2009-12-03T00:00:00"/>
    <x v="10"/>
    <x v="22"/>
    <s v="1st Bank HOA Checking"/>
    <s v="Undeposited Funds"/>
    <n v="-160"/>
    <x v="1"/>
    <n v="1"/>
    <n v="17"/>
    <m/>
  </r>
  <r>
    <s v="Payment"/>
    <d v="2010-01-28T00:00:00"/>
    <d v="2010-01-28T00:00:00"/>
    <x v="3"/>
    <x v="22"/>
    <s v="1st Bank HOA Checking"/>
    <s v="Undeposited Funds"/>
    <n v="-125"/>
    <x v="1"/>
    <n v="1"/>
    <n v="17"/>
    <m/>
  </r>
  <r>
    <s v="Payment"/>
    <d v="2010-02-22T00:00:00"/>
    <d v="2010-02-19T00:00:00"/>
    <x v="3"/>
    <x v="22"/>
    <s v="1st Bank HOA Checking"/>
    <s v="Undeposited Funds"/>
    <n v="-125"/>
    <x v="1"/>
    <n v="1"/>
    <n v="17"/>
    <m/>
  </r>
  <r>
    <s v="Payment"/>
    <d v="2010-03-19T00:00:00"/>
    <d v="2010-03-18T00:00:00"/>
    <x v="3"/>
    <x v="22"/>
    <s v="1st Bank HOA Checking"/>
    <s v="Undeposited Funds"/>
    <n v="-125"/>
    <x v="1"/>
    <n v="1"/>
    <n v="17"/>
    <m/>
  </r>
  <r>
    <s v="Payment"/>
    <d v="2010-04-16T00:00:00"/>
    <d v="2010-04-15T00:00:00"/>
    <x v="3"/>
    <x v="22"/>
    <s v="1st Bank HOA Checking"/>
    <s v="Undeposited Funds"/>
    <n v="-125"/>
    <x v="1"/>
    <n v="1"/>
    <n v="17"/>
    <m/>
  </r>
  <r>
    <s v="Payment"/>
    <d v="2010-05-07T00:00:00"/>
    <d v="2010-05-07T00:00:00"/>
    <x v="3"/>
    <x v="22"/>
    <s v="1st Bank HOA Checking"/>
    <s v="Undeposited Funds"/>
    <n v="-125"/>
    <x v="1"/>
    <n v="1"/>
    <n v="17"/>
    <m/>
  </r>
  <r>
    <s v="Payment"/>
    <d v="2010-06-26T00:00:00"/>
    <d v="2010-06-26T00:00:00"/>
    <x v="3"/>
    <x v="22"/>
    <s v="1st Bank HOA Checking"/>
    <s v="Undeposited Funds"/>
    <n v="-125"/>
    <x v="1"/>
    <n v="1"/>
    <n v="17"/>
    <m/>
  </r>
  <r>
    <s v="Payment"/>
    <d v="2010-08-06T00:00:00"/>
    <d v="2010-08-05T00:00:00"/>
    <x v="3"/>
    <x v="22"/>
    <s v="1st Bank HOA Checking"/>
    <s v="Undeposited Funds"/>
    <n v="-125"/>
    <x v="1"/>
    <n v="1"/>
    <n v="17"/>
    <m/>
  </r>
  <r>
    <s v="Payment"/>
    <d v="2010-08-06T00:00:00"/>
    <d v="2010-08-05T00:00:00"/>
    <x v="3"/>
    <x v="22"/>
    <s v="1st Bank HOA Checking"/>
    <s v="Undeposited Funds"/>
    <n v="-125"/>
    <x v="1"/>
    <n v="1"/>
    <n v="17"/>
    <m/>
  </r>
  <r>
    <s v="Payment"/>
    <d v="2010-10-01T00:00:00"/>
    <d v="2010-09-30T00:00:00"/>
    <x v="3"/>
    <x v="22"/>
    <s v="1st Bank HOA Checking"/>
    <s v="Undeposited Funds"/>
    <n v="-125"/>
    <x v="1"/>
    <n v="1"/>
    <n v="17"/>
    <m/>
  </r>
  <r>
    <s v="Payment"/>
    <d v="2010-10-01T00:00:00"/>
    <d v="2010-09-30T00:00:00"/>
    <x v="3"/>
    <x v="22"/>
    <s v="1st Bank HOA Checking"/>
    <s v="Undeposited Funds"/>
    <n v="-125"/>
    <x v="1"/>
    <n v="1"/>
    <n v="17"/>
    <m/>
  </r>
  <r>
    <s v="Payment"/>
    <d v="2010-11-08T00:00:00"/>
    <d v="2010-11-07T00:00:00"/>
    <x v="3"/>
    <x v="22"/>
    <s v="1st Bank HOA Checking"/>
    <s v="Undeposited Funds"/>
    <n v="-125"/>
    <x v="1"/>
    <n v="1"/>
    <n v="17"/>
    <m/>
  </r>
  <r>
    <s v="Payment"/>
    <d v="2010-12-10T00:00:00"/>
    <d v="2010-12-09T00:00:00"/>
    <x v="3"/>
    <x v="22"/>
    <s v="1st Bank HOA Checking"/>
    <s v="Undeposited Funds"/>
    <n v="-125"/>
    <x v="1"/>
    <n v="1"/>
    <n v="17"/>
    <m/>
  </r>
  <r>
    <s v="Payment"/>
    <d v="2011-01-10T00:00:00"/>
    <d v="2011-01-10T00:00:00"/>
    <x v="4"/>
    <x v="22"/>
    <s v="1st Bank HOA Checking"/>
    <s v="Undeposited Funds"/>
    <n v="-125"/>
    <x v="1"/>
    <n v="1"/>
    <n v="17"/>
    <m/>
  </r>
  <r>
    <s v="Payment"/>
    <d v="2011-02-08T00:00:00"/>
    <d v="2011-02-08T00:00:00"/>
    <x v="4"/>
    <x v="22"/>
    <s v="1st Bank HOA Checking"/>
    <s v="Undeposited Funds"/>
    <n v="-125"/>
    <x v="1"/>
    <n v="1"/>
    <n v="17"/>
    <m/>
  </r>
  <r>
    <s v="Payment"/>
    <d v="2011-03-04T00:00:00"/>
    <d v="2011-03-03T00:00:00"/>
    <x v="4"/>
    <x v="22"/>
    <s v="1st Bank HOA Checking"/>
    <s v="Undeposited Funds"/>
    <n v="-125"/>
    <x v="1"/>
    <n v="1"/>
    <n v="17"/>
    <m/>
  </r>
  <r>
    <s v="Payment"/>
    <d v="2011-04-18T00:00:00"/>
    <d v="2011-04-14T00:00:00"/>
    <x v="4"/>
    <x v="22"/>
    <s v="1st Bank HOA Checking"/>
    <s v="Undeposited Funds"/>
    <n v="-125"/>
    <x v="1"/>
    <n v="1"/>
    <n v="17"/>
    <m/>
  </r>
  <r>
    <s v="Payment"/>
    <d v="2011-05-13T00:00:00"/>
    <d v="2011-05-13T00:00:00"/>
    <x v="4"/>
    <x v="22"/>
    <s v="1st Bank HOA Checking"/>
    <s v="Undeposited Funds"/>
    <n v="-125"/>
    <x v="1"/>
    <n v="1"/>
    <n v="17"/>
    <m/>
  </r>
  <r>
    <s v="Payment"/>
    <d v="2011-06-10T00:00:00"/>
    <d v="2011-06-10T00:00:00"/>
    <x v="4"/>
    <x v="22"/>
    <s v="1st Bank HOA Checking"/>
    <s v="Undeposited Funds"/>
    <n v="-125"/>
    <x v="1"/>
    <n v="1"/>
    <n v="17"/>
    <m/>
  </r>
  <r>
    <s v="Payment"/>
    <d v="2011-07-18T00:00:00"/>
    <d v="2011-07-16T00:00:00"/>
    <x v="4"/>
    <x v="22"/>
    <s v="1st Bank HOA Checking"/>
    <s v="Undeposited Funds"/>
    <n v="-125"/>
    <x v="1"/>
    <n v="1"/>
    <n v="17"/>
    <m/>
  </r>
  <r>
    <s v="Payment"/>
    <d v="2011-08-26T00:00:00"/>
    <d v="2011-08-24T00:00:00"/>
    <x v="4"/>
    <x v="22"/>
    <s v="1st Bank HOA Checking"/>
    <s v="Undeposited Funds"/>
    <n v="-125"/>
    <x v="1"/>
    <n v="1"/>
    <n v="17"/>
    <m/>
  </r>
  <r>
    <s v="Payment"/>
    <d v="2011-10-10T00:00:00"/>
    <d v="2011-10-07T00:00:00"/>
    <x v="4"/>
    <x v="22"/>
    <s v="1st Bank HOA Checking"/>
    <s v="Undeposited Funds"/>
    <n v="-125"/>
    <x v="1"/>
    <n v="1"/>
    <n v="17"/>
    <m/>
  </r>
  <r>
    <s v="Payment"/>
    <d v="2011-10-10T00:00:00"/>
    <d v="2011-10-07T00:00:00"/>
    <x v="4"/>
    <x v="22"/>
    <s v="1st Bank HOA Checking"/>
    <s v="Undeposited Funds"/>
    <n v="-125"/>
    <x v="1"/>
    <n v="1"/>
    <n v="17"/>
    <m/>
  </r>
  <r>
    <s v="Payment"/>
    <d v="2011-11-18T00:00:00"/>
    <d v="2011-11-18T00:00:00"/>
    <x v="4"/>
    <x v="22"/>
    <s v="1st Bank HOA Checking"/>
    <s v="Undeposited Funds"/>
    <n v="-125"/>
    <x v="1"/>
    <n v="1"/>
    <n v="17"/>
    <m/>
  </r>
  <r>
    <s v="Payment"/>
    <d v="2011-12-23T00:00:00"/>
    <d v="2011-12-22T00:00:00"/>
    <x v="4"/>
    <x v="23"/>
    <s v="1st Bank HOA Checking"/>
    <s v="Undeposited Funds"/>
    <n v="-125"/>
    <x v="1"/>
    <n v="1"/>
    <n v="17"/>
    <m/>
  </r>
  <r>
    <s v="Payment"/>
    <d v="2012-03-16T00:00:00"/>
    <d v="2012-03-16T00:00:00"/>
    <x v="5"/>
    <x v="23"/>
    <s v="1st Bank HOA Checking"/>
    <s v="Undeposited Funds"/>
    <n v="-375"/>
    <x v="1"/>
    <n v="3"/>
    <n v="17"/>
    <m/>
  </r>
  <r>
    <s v="Payment"/>
    <d v="2012-05-03T00:00:00"/>
    <d v="2012-05-03T00:00:00"/>
    <x v="5"/>
    <x v="23"/>
    <s v="1st Bank HOA Checking"/>
    <s v="Undeposited Funds"/>
    <n v="-125"/>
    <x v="1"/>
    <n v="1"/>
    <n v="17"/>
    <m/>
  </r>
  <r>
    <s v="Payment"/>
    <d v="2012-06-11T00:00:00"/>
    <d v="2012-06-11T00:00:00"/>
    <x v="5"/>
    <x v="23"/>
    <s v="1st Bank HOA Checking"/>
    <s v="Undeposited Funds"/>
    <n v="-125"/>
    <x v="1"/>
    <n v="1"/>
    <n v="17"/>
    <m/>
  </r>
  <r>
    <s v="Payment"/>
    <d v="2012-09-07T00:00:00"/>
    <d v="2012-09-07T00:00:00"/>
    <x v="5"/>
    <x v="23"/>
    <s v="1st Bank HOA Checking"/>
    <s v="Undeposited Funds"/>
    <n v="-375"/>
    <x v="1"/>
    <n v="3"/>
    <n v="17"/>
    <m/>
  </r>
  <r>
    <s v="Payment"/>
    <d v="2012-10-11T00:00:00"/>
    <d v="2012-10-10T00:00:00"/>
    <x v="5"/>
    <x v="23"/>
    <s v="1st Bank HOA Checking"/>
    <s v="Undeposited Funds"/>
    <n v="-125"/>
    <x v="1"/>
    <n v="1"/>
    <n v="17"/>
    <m/>
  </r>
  <r>
    <s v="Payment"/>
    <d v="2012-11-23T00:00:00"/>
    <d v="2012-11-21T00:00:00"/>
    <x v="5"/>
    <x v="23"/>
    <s v="1st Bank HOA Checking"/>
    <s v="Undeposited Funds"/>
    <n v="-250"/>
    <x v="1"/>
    <n v="2"/>
    <n v="17"/>
    <m/>
  </r>
  <r>
    <s v="Payment"/>
    <d v="2012-12-28T00:00:00"/>
    <d v="2012-12-28T00:00:00"/>
    <x v="5"/>
    <x v="23"/>
    <s v="1st Bank HOA Checking"/>
    <s v="Undeposited Funds"/>
    <n v="-125"/>
    <x v="1"/>
    <n v="1"/>
    <n v="17"/>
    <m/>
  </r>
  <r>
    <s v="Payment"/>
    <d v="2013-03-18T00:00:00"/>
    <d v="2013-03-16T00:00:00"/>
    <x v="6"/>
    <x v="23"/>
    <s v="1st Bank HOA Checking"/>
    <s v="Undeposited Funds"/>
    <n v="-250"/>
    <x v="1"/>
    <n v="2"/>
    <n v="17"/>
    <m/>
  </r>
  <r>
    <s v="Payment"/>
    <d v="2013-04-04T00:00:00"/>
    <d v="2013-04-03T00:00:00"/>
    <x v="6"/>
    <x v="23"/>
    <s v="1st Bank HOA Checking"/>
    <s v="Undeposited Funds"/>
    <n v="-125"/>
    <x v="1"/>
    <n v="1"/>
    <n v="17"/>
    <m/>
  </r>
  <r>
    <s v="Payment"/>
    <d v="2013-05-09T00:00:00"/>
    <d v="2013-05-08T00:00:00"/>
    <x v="6"/>
    <x v="23"/>
    <s v="1st Bank HOA Checking"/>
    <s v="Undeposited Funds"/>
    <n v="-500"/>
    <x v="1"/>
    <n v="4"/>
    <n v="17"/>
    <m/>
  </r>
  <r>
    <s v="Payment"/>
    <d v="2013-08-19T00:00:00"/>
    <d v="2013-08-19T00:00:00"/>
    <x v="6"/>
    <x v="23"/>
    <s v="1st Bank HOA Checking"/>
    <s v="Undeposited Funds"/>
    <n v="-125"/>
    <x v="1"/>
    <n v="1"/>
    <n v="17"/>
    <m/>
  </r>
  <r>
    <s v="Payment"/>
    <d v="2013-10-04T00:00:00"/>
    <d v="2013-10-03T00:00:00"/>
    <x v="6"/>
    <x v="23"/>
    <s v="1st Bank HOA Checking"/>
    <s v="Undeposited Funds"/>
    <n v="-500"/>
    <x v="1"/>
    <n v="4"/>
    <n v="17"/>
    <m/>
  </r>
  <r>
    <s v="Payment"/>
    <d v="2014-05-06T00:00:00"/>
    <d v="2014-05-04T00:00:00"/>
    <x v="7"/>
    <x v="23"/>
    <s v="1st Bank HOA Checking"/>
    <s v="Undeposited Funds"/>
    <n v="100"/>
    <x v="0"/>
    <s v="2014 (complete)"/>
    <n v="17"/>
    <m/>
  </r>
  <r>
    <s v="Payment"/>
    <d v="2014-05-06T00:00:00"/>
    <d v="2014-05-04T00:00:00"/>
    <x v="7"/>
    <x v="23"/>
    <s v="1st Bank HOA Checking"/>
    <s v="Undeposited Funds"/>
    <n v="-1500"/>
    <x v="1"/>
    <s v="2014 (complete)"/>
    <n v="17"/>
    <m/>
  </r>
  <r>
    <s v="Payment"/>
    <d v="2016-04-06T00:00:00"/>
    <d v="2016-04-06T00:00:00"/>
    <x v="9"/>
    <x v="23"/>
    <s v="1st Bank HOA Checking"/>
    <s v="Undeposited Funds"/>
    <n v="-1500"/>
    <x v="1"/>
    <m/>
    <n v="17"/>
    <s v="2015 Dues + Jan - Mar 2016"/>
  </r>
  <r>
    <s v="Payment"/>
    <d v="2016-11-22T00:00:00"/>
    <d v="2016-11-22T00:00:00"/>
    <x v="9"/>
    <x v="24"/>
    <s v="1st Bank HOA Checking"/>
    <s v="Undeposited Funds"/>
    <n v="-200"/>
    <x v="1"/>
    <n v="2"/>
    <n v="17"/>
    <m/>
  </r>
  <r>
    <s v="Payment"/>
    <d v="2017-04-21T00:00:00"/>
    <d v="2017-04-10T00:00:00"/>
    <x v="2"/>
    <x v="24"/>
    <s v="1st Bank HOA Checking"/>
    <s v="Undeposited Funds"/>
    <n v="100"/>
    <x v="0"/>
    <s v="2017 (complete)"/>
    <n v="17"/>
    <m/>
  </r>
  <r>
    <s v="Payment"/>
    <d v="2017-04-21T00:00:00"/>
    <d v="2017-04-10T00:00:00"/>
    <x v="2"/>
    <x v="24"/>
    <s v="1st Bank HOA Checking"/>
    <s v="Undeposited Funds"/>
    <n v="-1200"/>
    <x v="1"/>
    <s v="2017 (complete)"/>
    <n v="17"/>
    <m/>
  </r>
  <r>
    <s v="Payment"/>
    <d v="2017-12-08T00:00:00"/>
    <d v="2017-12-06T00:00:00"/>
    <x v="2"/>
    <x v="24"/>
    <s v="1st Bank HOA Checking"/>
    <s v="Undeposited Funds"/>
    <n v="-45"/>
    <x v="5"/>
    <m/>
    <n v="17"/>
    <m/>
  </r>
  <r>
    <s v="Payment"/>
    <d v="2018-02-01T00:00:00"/>
    <d v="2018-01-29T00:00:00"/>
    <x v="0"/>
    <x v="24"/>
    <s v="1st Bank HOA Checking"/>
    <s v="Undeposited Funds"/>
    <n v="100"/>
    <x v="0"/>
    <s v="2018 (complete)"/>
    <n v="17"/>
    <m/>
  </r>
  <r>
    <s v="Payment"/>
    <d v="2018-02-01T00:00:00"/>
    <d v="2018-01-29T00:00:00"/>
    <x v="0"/>
    <x v="24"/>
    <s v="1st Bank HOA Checking"/>
    <s v="Undeposited Funds"/>
    <n v="-1200"/>
    <x v="1"/>
    <s v="2018 (complete)"/>
    <n v="17"/>
    <m/>
  </r>
  <r>
    <s v="Payment"/>
    <d v="2018-12-10T00:00:00"/>
    <d v="2018-12-07T00:00:00"/>
    <x v="0"/>
    <x v="24"/>
    <s v="1st Bank HOA Checking"/>
    <s v="Undeposited Funds"/>
    <n v="-137.5"/>
    <x v="9"/>
    <m/>
    <n v="17"/>
    <m/>
  </r>
  <r>
    <s v="Payment"/>
    <d v="2019-01-28T00:00:00"/>
    <d v="2019-01-25T00:00:00"/>
    <x v="1"/>
    <x v="24"/>
    <s v="1st Bank HOA Checking"/>
    <s v="Undeposited Funds"/>
    <n v="-85.71"/>
    <x v="9"/>
    <m/>
    <n v="17"/>
    <m/>
  </r>
  <r>
    <s v="Payment"/>
    <d v="2019-02-26T00:00:00"/>
    <d v="2019-02-26T00:00:00"/>
    <x v="1"/>
    <x v="24"/>
    <s v="1st Bank HOA Checking"/>
    <s v="Undeposited Funds"/>
    <n v="-300"/>
    <x v="1"/>
    <n v="3"/>
    <n v="17"/>
    <m/>
  </r>
  <r>
    <s v="Payment"/>
    <d v="2019-04-08T00:00:00"/>
    <d v="2019-04-07T00:00:00"/>
    <x v="1"/>
    <x v="24"/>
    <s v="1st Bank HOA Checking"/>
    <s v="Undeposited Funds"/>
    <n v="-300"/>
    <x v="1"/>
    <n v="3"/>
    <n v="17"/>
    <m/>
  </r>
  <r>
    <s v="Payment"/>
    <d v="2019-07-09T00:00:00"/>
    <d v="2019-07-09T00:00:00"/>
    <x v="1"/>
    <x v="24"/>
    <s v="1st Bank HOA Checking"/>
    <s v="Undeposited Funds"/>
    <n v="-300"/>
    <x v="1"/>
    <n v="3"/>
    <n v="17"/>
    <m/>
  </r>
  <r>
    <s v="Payment"/>
    <d v="2019-10-15T00:00:00"/>
    <d v="2019-10-11T00:00:00"/>
    <x v="1"/>
    <x v="24"/>
    <s v="1st Bank HOA Checking"/>
    <s v="Undeposited Funds"/>
    <n v="-300"/>
    <x v="1"/>
    <n v="3"/>
    <n v="17"/>
    <m/>
  </r>
  <r>
    <s v="Payment"/>
    <d v="2008-01-04T00:00:00"/>
    <d v="2008-01-04T00:00:00"/>
    <x v="13"/>
    <x v="25"/>
    <s v="FNBC Savings 2184"/>
    <s v="Undeposited Funds"/>
    <n v="-450"/>
    <x v="2"/>
    <s v="$450 deposit 1/4/08"/>
    <n v="18"/>
    <s v="Changed fm &quot;Dues&quot; to &quot;Working Capital Contribution&quot;; in QB as Reserve Funds"/>
  </r>
  <r>
    <s v="Payment"/>
    <d v="2008-01-04T00:00:00"/>
    <d v="2008-01-04T00:00:00"/>
    <x v="13"/>
    <x v="25"/>
    <s v="FNBC Checking 9018"/>
    <s v="Undeposited Funds"/>
    <n v="-160"/>
    <x v="1"/>
    <s v="Jan 2008"/>
    <n v="18"/>
    <s v="Purch 1/3/08"/>
  </r>
  <r>
    <s v="Payment"/>
    <d v="2008-02-26T00:00:00"/>
    <d v="2008-02-22T00:00:00"/>
    <x v="13"/>
    <x v="25"/>
    <s v="FNBC Checking 9018"/>
    <s v="Undeposited Funds"/>
    <n v="-320"/>
    <x v="1"/>
    <s v="Feb-Mar 2008"/>
    <n v="18"/>
    <m/>
  </r>
  <r>
    <s v="Payment"/>
    <d v="2008-07-03T00:00:00"/>
    <d v="2008-06-30T00:00:00"/>
    <x v="13"/>
    <x v="25"/>
    <s v="FNBC Checking 9018"/>
    <s v="Undeposited Funds"/>
    <n v="-320"/>
    <x v="1"/>
    <s v="Apr-May 2008"/>
    <n v="18"/>
    <m/>
  </r>
  <r>
    <s v="Payment"/>
    <d v="2008-09-20T00:00:00"/>
    <d v="2008-09-18T00:00:00"/>
    <x v="13"/>
    <x v="25"/>
    <s v="FNBC Checking 9018"/>
    <s v="Undeposited Funds"/>
    <n v="-640"/>
    <x v="1"/>
    <s v="Jun-Sept 2008"/>
    <n v="18"/>
    <m/>
  </r>
  <r>
    <s v="Payment"/>
    <d v="2008-12-31T00:00:00"/>
    <d v="2008-12-18T00:00:00"/>
    <x v="13"/>
    <x v="25"/>
    <s v="FNBC Checking 9018"/>
    <s v="Undeposited Funds"/>
    <n v="-480"/>
    <x v="1"/>
    <s v="Q4 2008"/>
    <n v="18"/>
    <m/>
  </r>
  <r>
    <s v="Payment"/>
    <d v="2009-04-07T00:00:00"/>
    <d v="2009-04-03T00:00:00"/>
    <x v="10"/>
    <x v="25"/>
    <s v="FNBC Checking 9018"/>
    <s v="Undeposited Funds"/>
    <n v="-480"/>
    <x v="1"/>
    <s v="Q1 2009"/>
    <n v="18"/>
    <m/>
  </r>
  <r>
    <s v="Payment"/>
    <d v="2009-08-12T00:00:00"/>
    <d v="2009-08-05T00:00:00"/>
    <x v="10"/>
    <x v="25"/>
    <s v="FNBC Checking 9018"/>
    <s v="Undeposited Funds"/>
    <n v="-480"/>
    <x v="1"/>
    <s v="Q2 2009"/>
    <n v="18"/>
    <m/>
  </r>
  <r>
    <s v="Payment"/>
    <d v="2009-12-04T00:00:00"/>
    <d v="2009-12-03T00:00:00"/>
    <x v="10"/>
    <x v="25"/>
    <s v="1st Bank HOA Checking"/>
    <s v="Undeposited Funds"/>
    <n v="-960"/>
    <x v="1"/>
    <s v="Jul-Dec 2009"/>
    <n v="18"/>
    <m/>
  </r>
  <r>
    <s v="Payment"/>
    <d v="2010-02-22T00:00:00"/>
    <d v="2010-02-19T00:00:00"/>
    <x v="3"/>
    <x v="25"/>
    <s v="1st Bank HOA Checking"/>
    <s v="Undeposited Funds"/>
    <n v="37.5"/>
    <x v="0"/>
    <s v="2010 (complete)"/>
    <n v="18"/>
    <m/>
  </r>
  <r>
    <s v="Payment"/>
    <d v="2010-02-22T00:00:00"/>
    <d v="2010-02-19T00:00:00"/>
    <x v="3"/>
    <x v="25"/>
    <s v="1st Bank HOA Checking"/>
    <s v="Undeposited Funds"/>
    <n v="-1500"/>
    <x v="1"/>
    <s v="2010 (complete)"/>
    <n v="18"/>
    <m/>
  </r>
  <r>
    <s v="Payment"/>
    <d v="2011-02-08T00:00:00"/>
    <d v="2011-02-08T00:00:00"/>
    <x v="4"/>
    <x v="25"/>
    <s v="1st Bank HOA Checking"/>
    <s v="Undeposited Funds"/>
    <n v="37.5"/>
    <x v="0"/>
    <s v="2011 (complete)"/>
    <n v="18"/>
    <m/>
  </r>
  <r>
    <s v="Payment"/>
    <d v="2011-02-08T00:00:00"/>
    <d v="2011-02-08T00:00:00"/>
    <x v="4"/>
    <x v="25"/>
    <s v="1st Bank HOA Checking"/>
    <s v="Undeposited Funds"/>
    <n v="-1500"/>
    <x v="1"/>
    <s v="2011 (complete)"/>
    <n v="18"/>
    <m/>
  </r>
  <r>
    <s v="Payment"/>
    <d v="2012-02-06T00:00:00"/>
    <d v="2012-02-05T00:00:00"/>
    <x v="5"/>
    <x v="25"/>
    <s v="1st Bank HOA Checking"/>
    <s v="Undeposited Funds"/>
    <n v="37.5"/>
    <x v="0"/>
    <s v="2012 (complete)"/>
    <n v="18"/>
    <m/>
  </r>
  <r>
    <s v="Payment"/>
    <d v="2012-02-06T00:00:00"/>
    <d v="2012-02-05T00:00:00"/>
    <x v="5"/>
    <x v="25"/>
    <s v="1st Bank HOA Checking"/>
    <s v="Undeposited Funds"/>
    <n v="-1500"/>
    <x v="1"/>
    <s v="2012 (complete)"/>
    <n v="18"/>
    <m/>
  </r>
  <r>
    <s v="Payment"/>
    <d v="2013-02-22T00:00:00"/>
    <d v="2013-02-22T00:00:00"/>
    <x v="6"/>
    <x v="25"/>
    <s v="1st Bank HOA Checking"/>
    <s v="Undeposited Funds"/>
    <n v="60"/>
    <x v="0"/>
    <s v="2013 (complete)"/>
    <n v="18"/>
    <m/>
  </r>
  <r>
    <s v="Payment"/>
    <d v="2013-02-22T00:00:00"/>
    <d v="2013-02-22T00:00:00"/>
    <x v="6"/>
    <x v="25"/>
    <s v="1st Bank HOA Checking"/>
    <s v="Undeposited Funds"/>
    <n v="-1500"/>
    <x v="1"/>
    <s v="2013 (complete)"/>
    <n v="18"/>
    <m/>
  </r>
  <r>
    <s v="Payment"/>
    <d v="2014-05-21T00:00:00"/>
    <d v="2014-05-06T00:00:00"/>
    <x v="7"/>
    <x v="25"/>
    <s v="1st Bank HOA Checking"/>
    <s v="Undeposited Funds"/>
    <n v="100"/>
    <x v="0"/>
    <s v="2014 (complete)"/>
    <n v="18"/>
    <m/>
  </r>
  <r>
    <s v="Payment"/>
    <d v="2014-05-21T00:00:00"/>
    <d v="2014-05-06T00:00:00"/>
    <x v="7"/>
    <x v="25"/>
    <s v="1st Bank HOA Checking"/>
    <s v="Undeposited Funds"/>
    <n v="-1500"/>
    <x v="1"/>
    <s v="2015 (complete)"/>
    <n v="18"/>
    <m/>
  </r>
  <r>
    <s v="Payment"/>
    <d v="2015-04-08T00:00:00"/>
    <d v="2015-04-07T00:00:00"/>
    <x v="8"/>
    <x v="25"/>
    <s v="1st Bank HOA Checking"/>
    <s v="Undeposited Funds"/>
    <n v="100"/>
    <x v="0"/>
    <s v="2015 (complete)"/>
    <n v="18"/>
    <m/>
  </r>
  <r>
    <s v="Payment"/>
    <d v="2015-04-08T00:00:00"/>
    <d v="2015-04-07T00:00:00"/>
    <x v="8"/>
    <x v="25"/>
    <s v="1st Bank HOA Checking"/>
    <s v="Undeposited Funds"/>
    <n v="-1500"/>
    <x v="1"/>
    <s v="2015 (complete)"/>
    <n v="18"/>
    <m/>
  </r>
  <r>
    <s v="Payment"/>
    <d v="2016-03-03T00:00:00"/>
    <d v="2016-03-03T00:00:00"/>
    <x v="9"/>
    <x v="25"/>
    <s v="1st Bank HOA Checking"/>
    <s v="Undeposited Funds"/>
    <n v="100"/>
    <x v="0"/>
    <s v="2016 (complete)"/>
    <n v="18"/>
    <m/>
  </r>
  <r>
    <s v="Payment"/>
    <d v="2016-03-03T00:00:00"/>
    <d v="2016-03-03T00:00:00"/>
    <x v="9"/>
    <x v="25"/>
    <s v="1st Bank HOA Checking"/>
    <s v="Undeposited Funds"/>
    <n v="-1200"/>
    <x v="1"/>
    <s v="2016 (complete)"/>
    <n v="18"/>
    <m/>
  </r>
  <r>
    <s v="Payment"/>
    <d v="2017-03-29T00:00:00"/>
    <d v="2017-03-27T00:00:00"/>
    <x v="2"/>
    <x v="25"/>
    <s v="1st Bank HOA Checking"/>
    <s v="Undeposited Funds"/>
    <n v="100"/>
    <x v="0"/>
    <s v="2017 (complete)"/>
    <n v="18"/>
    <m/>
  </r>
  <r>
    <s v="Payment"/>
    <d v="2017-03-29T00:00:00"/>
    <d v="2017-03-27T00:00:00"/>
    <x v="2"/>
    <x v="25"/>
    <s v="1st Bank HOA Checking"/>
    <s v="Undeposited Funds"/>
    <n v="-1200"/>
    <x v="1"/>
    <s v="2017 (complete)"/>
    <n v="18"/>
    <m/>
  </r>
  <r>
    <s v="Payment"/>
    <d v="2018-02-22T00:00:00"/>
    <d v="2018-02-22T00:00:00"/>
    <x v="0"/>
    <x v="25"/>
    <s v="1st Bank HOA Checking"/>
    <s v="Undeposited Funds"/>
    <n v="100"/>
    <x v="0"/>
    <s v="2018 (complete)"/>
    <n v="18"/>
    <m/>
  </r>
  <r>
    <s v="Payment"/>
    <d v="2018-02-22T00:00:00"/>
    <d v="2018-02-22T00:00:00"/>
    <x v="0"/>
    <x v="25"/>
    <s v="1st Bank HOA Checking"/>
    <s v="Undeposited Funds"/>
    <n v="-1200"/>
    <x v="1"/>
    <s v="2018 (complete)"/>
    <n v="18"/>
    <m/>
  </r>
  <r>
    <s v="Payment"/>
    <d v="2019-06-25T00:00:00"/>
    <d v="2019-06-25T00:00:00"/>
    <x v="1"/>
    <x v="25"/>
    <s v="1st Bank HOA Checking"/>
    <s v="Undeposited Funds"/>
    <n v="-300"/>
    <x v="1"/>
    <s v="Q1 2019"/>
    <n v="18"/>
    <m/>
  </r>
  <r>
    <s v="Payment"/>
    <d v="2019-06-25T00:00:00"/>
    <d v="2019-06-25T00:00:00"/>
    <x v="1"/>
    <x v="25"/>
    <s v="1st Bank HOA Checking"/>
    <s v="Undeposited Funds"/>
    <n v="-300"/>
    <x v="1"/>
    <s v="Q2 2019"/>
    <n v="18"/>
    <m/>
  </r>
  <r>
    <s v="Payment"/>
    <d v="2019-07-09T00:00:00"/>
    <d v="2019-07-09T00:00:00"/>
    <x v="1"/>
    <x v="25"/>
    <s v="1st Bank HOA Checking"/>
    <s v="Undeposited Funds"/>
    <n v="-300"/>
    <x v="1"/>
    <s v="Q3 2019"/>
    <n v="18"/>
    <m/>
  </r>
  <r>
    <s v="Payment"/>
    <d v="2010-01-12T00:00:00"/>
    <d v="2010-01-11T00:00:00"/>
    <x v="3"/>
    <x v="26"/>
    <s v="1st Bank HOA Reserve Account"/>
    <s v="Undeposited Funds"/>
    <n v="-450"/>
    <x v="2"/>
    <s v="$1,350 deposit 1/12/10"/>
    <n v="19"/>
    <s v="Changed fm &quot;Dues&quot; to &quot;Working Capital Contribution&quot;; in QB as Reserve Funds"/>
  </r>
  <r>
    <s v="Payment"/>
    <d v="2010-01-12T00:00:00"/>
    <d v="2010-01-11T00:00:00"/>
    <x v="3"/>
    <x v="26"/>
    <s v="1st Bank HOA Checking"/>
    <s v="Undeposited Funds"/>
    <n v="-1500"/>
    <x v="1"/>
    <s v="2010 (complete)"/>
    <n v="19"/>
    <s v="Purch 12/24/09"/>
  </r>
  <r>
    <s v="Payment"/>
    <d v="2011-02-08T00:00:00"/>
    <d v="2011-02-08T00:00:00"/>
    <x v="4"/>
    <x v="26"/>
    <s v="1st Bank HOA Checking"/>
    <s v="Undeposited Funds"/>
    <n v="37.5"/>
    <x v="0"/>
    <s v="2011 (complete)"/>
    <n v="19"/>
    <m/>
  </r>
  <r>
    <s v="Payment"/>
    <d v="2011-02-08T00:00:00"/>
    <d v="2011-02-08T00:00:00"/>
    <x v="4"/>
    <x v="26"/>
    <s v="1st Bank HOA Checking"/>
    <s v="Undeposited Funds"/>
    <n v="-1500"/>
    <x v="1"/>
    <s v="2011 (complete)"/>
    <n v="19"/>
    <m/>
  </r>
  <r>
    <s v="Payment"/>
    <d v="2012-02-06T00:00:00"/>
    <d v="2012-02-05T00:00:00"/>
    <x v="5"/>
    <x v="26"/>
    <s v="1st Bank HOA Checking"/>
    <s v="Undeposited Funds"/>
    <n v="37.5"/>
    <x v="0"/>
    <s v="2012 (complete)"/>
    <n v="19"/>
    <m/>
  </r>
  <r>
    <s v="Payment"/>
    <d v="2012-02-06T00:00:00"/>
    <d v="2012-02-05T00:00:00"/>
    <x v="5"/>
    <x v="26"/>
    <s v="1st Bank HOA Checking"/>
    <s v="Undeposited Funds"/>
    <n v="-1500"/>
    <x v="1"/>
    <s v="2012 (complete)"/>
    <n v="19"/>
    <m/>
  </r>
  <r>
    <s v="Payment"/>
    <d v="2013-03-18T00:00:00"/>
    <d v="2013-03-16T00:00:00"/>
    <x v="6"/>
    <x v="26"/>
    <s v="1st Bank HOA Checking"/>
    <s v="Undeposited Funds"/>
    <n v="60"/>
    <x v="0"/>
    <s v="2013 (complete)"/>
    <n v="19"/>
    <m/>
  </r>
  <r>
    <s v="Payment"/>
    <d v="2013-03-18T00:00:00"/>
    <d v="2013-03-16T00:00:00"/>
    <x v="6"/>
    <x v="26"/>
    <s v="1st Bank HOA Checking"/>
    <s v="Undeposited Funds"/>
    <n v="-1500"/>
    <x v="1"/>
    <s v="2013 (complete)"/>
    <n v="19"/>
    <m/>
  </r>
  <r>
    <s v="Payment"/>
    <d v="2014-05-21T00:00:00"/>
    <d v="2014-05-06T00:00:00"/>
    <x v="7"/>
    <x v="26"/>
    <s v="1st Bank HOA Checking"/>
    <s v="Undeposited Funds"/>
    <n v="100"/>
    <x v="0"/>
    <s v="2014 (complete)"/>
    <n v="19"/>
    <m/>
  </r>
  <r>
    <s v="Payment"/>
    <d v="2014-05-21T00:00:00"/>
    <d v="2014-05-06T00:00:00"/>
    <x v="7"/>
    <x v="26"/>
    <s v="1st Bank HOA Checking"/>
    <s v="Undeposited Funds"/>
    <n v="-1500"/>
    <x v="1"/>
    <s v="2014 (complete)"/>
    <n v="19"/>
    <m/>
  </r>
  <r>
    <s v="Payment"/>
    <d v="2015-04-23T00:00:00"/>
    <d v="2015-04-23T00:00:00"/>
    <x v="8"/>
    <x v="26"/>
    <s v="1st Bank HOA Checking"/>
    <s v="Undeposited Funds"/>
    <n v="100"/>
    <x v="0"/>
    <s v="2015 (complete)"/>
    <n v="19"/>
    <m/>
  </r>
  <r>
    <s v="Payment"/>
    <d v="2015-04-23T00:00:00"/>
    <d v="2015-04-23T00:00:00"/>
    <x v="8"/>
    <x v="26"/>
    <s v="1st Bank HOA Checking"/>
    <s v="Undeposited Funds"/>
    <n v="-1500"/>
    <x v="1"/>
    <s v="2015 (complete)"/>
    <n v="19"/>
    <m/>
  </r>
  <r>
    <s v="Payment"/>
    <d v="2016-06-20T00:00:00"/>
    <d v="2016-06-16T00:00:00"/>
    <x v="9"/>
    <x v="26"/>
    <s v="1st Bank HOA Checking"/>
    <s v="Undeposited Funds"/>
    <n v="-1200"/>
    <x v="1"/>
    <m/>
    <n v="19"/>
    <s v="Paid late so no 2016 discount --KA"/>
  </r>
  <r>
    <s v="Payment"/>
    <d v="2017-03-21T00:00:00"/>
    <d v="2017-03-18T00:00:00"/>
    <x v="2"/>
    <x v="26"/>
    <s v="1st Bank HOA Checking"/>
    <s v="Undeposited Funds"/>
    <n v="100"/>
    <x v="0"/>
    <s v="2017 (complete)"/>
    <n v="19"/>
    <m/>
  </r>
  <r>
    <s v="Payment"/>
    <d v="2017-03-21T00:00:00"/>
    <d v="2017-03-18T00:00:00"/>
    <x v="2"/>
    <x v="26"/>
    <s v="1st Bank HOA Checking"/>
    <s v="Undeposited Funds"/>
    <n v="-1200"/>
    <x v="1"/>
    <s v="2017 (complete)"/>
    <n v="19"/>
    <m/>
  </r>
  <r>
    <s v="Payment"/>
    <d v="2018-03-08T00:00:00"/>
    <d v="2018-03-08T00:00:00"/>
    <x v="0"/>
    <x v="26"/>
    <s v="1st Bank HOA Checking"/>
    <s v="Undeposited Funds"/>
    <n v="100"/>
    <x v="0"/>
    <s v="2018 (complete)"/>
    <n v="19"/>
    <s v="full year dues -$100 (one month already paid) "/>
  </r>
  <r>
    <s v="Payment"/>
    <d v="2018-03-08T00:00:00"/>
    <d v="2018-03-08T00:00:00"/>
    <x v="0"/>
    <x v="26"/>
    <s v="1st Bank HOA Checking"/>
    <s v="Undeposited Funds"/>
    <n v="-1100"/>
    <x v="1"/>
    <s v="2018 (complete)"/>
    <n v="19"/>
    <s v="full year dues -$100 (one month already paid) "/>
  </r>
  <r>
    <s v="Payment"/>
    <d v="2019-05-30T00:00:00"/>
    <d v="2019-05-31T00:00:00"/>
    <x v="1"/>
    <x v="26"/>
    <s v="1st Bank HOA Checking"/>
    <s v="Undeposited Funds"/>
    <n v="-900"/>
    <x v="1"/>
    <n v="9"/>
    <n v="19"/>
    <m/>
  </r>
  <r>
    <s v="Payment"/>
    <d v="2019-10-15T00:00:00"/>
    <d v="2019-10-11T00:00:00"/>
    <x v="1"/>
    <x v="26"/>
    <s v="1st Bank HOA Checking"/>
    <s v="Undeposited Funds"/>
    <n v="-300"/>
    <x v="1"/>
    <n v="3"/>
    <n v="19"/>
    <m/>
  </r>
  <r>
    <m/>
    <d v="2007-03-07T00:00:00"/>
    <d v="2007-03-07T00:00:00"/>
    <x v="12"/>
    <x v="27"/>
    <s v="FNBC Checking 9018"/>
    <s v="Reserve Funds"/>
    <n v="-450"/>
    <x v="2"/>
    <m/>
    <n v="20"/>
    <s v="Changed fm &quot;Dues&quot; to &quot;Working Capital Contribution&quot;; in QB as Reserve Funds"/>
  </r>
  <r>
    <m/>
    <d v="2007-03-14T00:00:00"/>
    <d v="2007-03-14T00:00:00"/>
    <x v="12"/>
    <x v="27"/>
    <s v="FNBC Checking 9018"/>
    <s v="Dues Income"/>
    <n v="-129.03"/>
    <x v="1"/>
    <s v="Mar 2007 (Partial)"/>
    <n v="20"/>
    <s v="Purch 3/6/07; Partial month; Mar 6-31 $129.03 ($5.16/day for 25 days) --KA"/>
  </r>
  <r>
    <s v="Payment"/>
    <d v="2007-05-19T00:00:00"/>
    <d v="2007-05-16T00:00:00"/>
    <x v="12"/>
    <x v="27"/>
    <s v="FNBC Checking 9018"/>
    <s v="Undeposited Funds"/>
    <n v="-480"/>
    <x v="1"/>
    <n v="3"/>
    <n v="20"/>
    <m/>
  </r>
  <r>
    <s v="Payment"/>
    <d v="2007-11-30T00:00:00"/>
    <d v="2007-11-30T00:00:00"/>
    <x v="12"/>
    <x v="27"/>
    <s v="FNBC Checking 9018"/>
    <s v="Undeposited Funds"/>
    <n v="-960"/>
    <x v="1"/>
    <n v="6"/>
    <n v="20"/>
    <m/>
  </r>
  <r>
    <s v="Payment"/>
    <d v="2008-04-03T00:00:00"/>
    <d v="2008-04-02T00:00:00"/>
    <x v="13"/>
    <x v="27"/>
    <s v="FNBC Checking 9018"/>
    <s v="Undeposited Funds"/>
    <n v="-480"/>
    <x v="1"/>
    <n v="3"/>
    <n v="20"/>
    <m/>
  </r>
  <r>
    <s v="Payment"/>
    <d v="2008-07-03T00:00:00"/>
    <d v="2008-06-30T00:00:00"/>
    <x v="13"/>
    <x v="27"/>
    <s v="FNBC Checking 9018"/>
    <s v="Undeposited Funds"/>
    <n v="-480"/>
    <x v="1"/>
    <n v="3"/>
    <n v="20"/>
    <m/>
  </r>
  <r>
    <s v="Payment"/>
    <d v="2008-09-05T00:00:00"/>
    <d v="2008-09-04T00:00:00"/>
    <x v="13"/>
    <x v="27"/>
    <s v="FNBC Checking 9018"/>
    <s v="Undeposited Funds"/>
    <n v="-480"/>
    <x v="1"/>
    <n v="3"/>
    <n v="20"/>
    <m/>
  </r>
  <r>
    <s v="Payment"/>
    <d v="2008-12-01T00:00:00"/>
    <d v="2008-11-21T00:00:00"/>
    <x v="13"/>
    <x v="27"/>
    <s v="FNBC Checking 9018"/>
    <s v="Undeposited Funds"/>
    <n v="-480"/>
    <x v="1"/>
    <n v="3"/>
    <n v="20"/>
    <m/>
  </r>
  <r>
    <s v="Payment"/>
    <d v="2009-07-02T00:00:00"/>
    <d v="2009-06-29T00:00:00"/>
    <x v="10"/>
    <x v="27"/>
    <s v="FNBC Checking 9018"/>
    <s v="Undeposited Funds"/>
    <n v="-960"/>
    <x v="1"/>
    <n v="6"/>
    <n v="20"/>
    <m/>
  </r>
  <r>
    <s v="Payment"/>
    <d v="2009-11-23T00:00:00"/>
    <d v="2009-11-20T00:00:00"/>
    <x v="10"/>
    <x v="27"/>
    <s v="1st Bank HOA Checking"/>
    <s v="Undeposited Funds"/>
    <n v="-960"/>
    <x v="1"/>
    <n v="6"/>
    <n v="20"/>
    <m/>
  </r>
  <r>
    <s v="Payment"/>
    <d v="2010-02-22T00:00:00"/>
    <d v="2010-02-19T00:00:00"/>
    <x v="3"/>
    <x v="27"/>
    <s v="1st Bank HOA Checking"/>
    <s v="Undeposited Funds"/>
    <n v="37.5"/>
    <x v="0"/>
    <s v="2010 (complete)"/>
    <n v="20"/>
    <m/>
  </r>
  <r>
    <s v="Payment"/>
    <d v="2010-02-22T00:00:00"/>
    <d v="2010-02-19T00:00:00"/>
    <x v="3"/>
    <x v="27"/>
    <s v="1st Bank HOA Checking"/>
    <s v="Undeposited Funds"/>
    <n v="-1500"/>
    <x v="1"/>
    <s v="2010 (complete)"/>
    <n v="20"/>
    <m/>
  </r>
  <r>
    <s v="Payment"/>
    <d v="2011-03-04T00:00:00"/>
    <d v="2011-03-03T00:00:00"/>
    <x v="4"/>
    <x v="27"/>
    <s v="1st Bank HOA Checking"/>
    <s v="Undeposited Funds"/>
    <n v="-250"/>
    <x v="1"/>
    <n v="2"/>
    <n v="20"/>
    <m/>
  </r>
  <r>
    <s v="Payment"/>
    <d v="2011-03-21T00:00:00"/>
    <d v="2011-03-19T00:00:00"/>
    <x v="4"/>
    <x v="27"/>
    <s v="1st Bank HOA Checking"/>
    <s v="Undeposited Funds"/>
    <n v="-125"/>
    <x v="1"/>
    <n v="1"/>
    <n v="20"/>
    <m/>
  </r>
  <r>
    <s v="Payment"/>
    <d v="2011-04-27T00:00:00"/>
    <d v="2011-04-24T00:00:00"/>
    <x v="4"/>
    <x v="27"/>
    <s v="1st Bank HOA Checking"/>
    <s v="Undeposited Funds"/>
    <n v="-125"/>
    <x v="1"/>
    <n v="1"/>
    <n v="20"/>
    <m/>
  </r>
  <r>
    <s v="Payment"/>
    <d v="2011-06-10T00:00:00"/>
    <d v="2011-06-10T00:00:00"/>
    <x v="4"/>
    <x v="27"/>
    <s v="1st Bank HOA Checking"/>
    <s v="Undeposited Funds"/>
    <n v="-125"/>
    <x v="1"/>
    <n v="1"/>
    <n v="20"/>
    <m/>
  </r>
  <r>
    <s v="Payment"/>
    <d v="2011-06-28T00:00:00"/>
    <d v="2011-06-24T00:00:00"/>
    <x v="4"/>
    <x v="27"/>
    <s v="1st Bank HOA Checking"/>
    <s v="Undeposited Funds"/>
    <n v="-125"/>
    <x v="1"/>
    <n v="1"/>
    <n v="20"/>
    <m/>
  </r>
  <r>
    <s v="Payment"/>
    <d v="2011-08-02T00:00:00"/>
    <d v="2011-07-29T00:00:00"/>
    <x v="4"/>
    <x v="27"/>
    <s v="1st Bank HOA Checking"/>
    <s v="Undeposited Funds"/>
    <n v="-125"/>
    <x v="1"/>
    <n v="1"/>
    <n v="20"/>
    <m/>
  </r>
  <r>
    <s v="Payment"/>
    <d v="2011-08-26T00:00:00"/>
    <d v="2011-08-24T00:00:00"/>
    <x v="4"/>
    <x v="27"/>
    <s v="1st Bank HOA Checking"/>
    <s v="Undeposited Funds"/>
    <n v="-125"/>
    <x v="1"/>
    <n v="1"/>
    <n v="20"/>
    <m/>
  </r>
  <r>
    <s v="Payment"/>
    <d v="2011-10-10T00:00:00"/>
    <d v="2011-10-07T00:00:00"/>
    <x v="4"/>
    <x v="27"/>
    <s v="1st Bank HOA Checking"/>
    <s v="Undeposited Funds"/>
    <n v="-125"/>
    <x v="1"/>
    <n v="1"/>
    <n v="20"/>
    <m/>
  </r>
  <r>
    <s v="Payment"/>
    <d v="2011-10-27T00:00:00"/>
    <d v="2011-10-27T00:00:00"/>
    <x v="4"/>
    <x v="27"/>
    <s v="1st Bank HOA Checking"/>
    <s v="Undeposited Funds"/>
    <n v="-125"/>
    <x v="1"/>
    <n v="1"/>
    <n v="20"/>
    <m/>
  </r>
  <r>
    <s v="Payment"/>
    <d v="2011-11-18T00:00:00"/>
    <d v="2011-11-18T00:00:00"/>
    <x v="4"/>
    <x v="27"/>
    <s v="1st Bank HOA Checking"/>
    <s v="Undeposited Funds"/>
    <n v="-125"/>
    <x v="1"/>
    <n v="1"/>
    <n v="20"/>
    <m/>
  </r>
  <r>
    <s v="Payment"/>
    <d v="2012-01-20T00:00:00"/>
    <d v="2012-01-20T00:00:00"/>
    <x v="5"/>
    <x v="27"/>
    <s v="1st Bank HOA Checking"/>
    <s v="Undeposited Funds"/>
    <n v="-125"/>
    <x v="1"/>
    <n v="1"/>
    <n v="20"/>
    <m/>
  </r>
  <r>
    <s v="Payment"/>
    <d v="2012-01-20T00:00:00"/>
    <d v="2012-01-20T00:00:00"/>
    <x v="5"/>
    <x v="27"/>
    <s v="1st Bank HOA Checking"/>
    <s v="Undeposited Funds"/>
    <n v="-125"/>
    <x v="1"/>
    <n v="1"/>
    <n v="20"/>
    <m/>
  </r>
  <r>
    <s v="Payment"/>
    <d v="2012-02-22T00:00:00"/>
    <d v="2012-02-21T00:00:00"/>
    <x v="5"/>
    <x v="27"/>
    <s v="1st Bank HOA Checking"/>
    <s v="Undeposited Funds"/>
    <n v="-125"/>
    <x v="1"/>
    <n v="1"/>
    <n v="20"/>
    <m/>
  </r>
  <r>
    <s v="Payment"/>
    <d v="2012-03-16T00:00:00"/>
    <d v="2012-03-16T00:00:00"/>
    <x v="5"/>
    <x v="27"/>
    <s v="1st Bank HOA Checking"/>
    <s v="Undeposited Funds"/>
    <n v="-125"/>
    <x v="1"/>
    <n v="1"/>
    <n v="20"/>
    <m/>
  </r>
  <r>
    <s v="Payment"/>
    <d v="2012-05-03T00:00:00"/>
    <d v="2012-05-03T00:00:00"/>
    <x v="5"/>
    <x v="27"/>
    <s v="1st Bank HOA Checking"/>
    <s v="Undeposited Funds"/>
    <n v="-125"/>
    <x v="1"/>
    <n v="1"/>
    <n v="20"/>
    <m/>
  </r>
  <r>
    <s v="Payment"/>
    <d v="2012-06-11T00:00:00"/>
    <d v="2012-06-11T00:00:00"/>
    <x v="5"/>
    <x v="27"/>
    <s v="1st Bank HOA Checking"/>
    <s v="Undeposited Funds"/>
    <n v="-125"/>
    <x v="1"/>
    <n v="1"/>
    <n v="20"/>
    <m/>
  </r>
  <r>
    <s v="Payment"/>
    <d v="2012-07-10T00:00:00"/>
    <d v="2012-07-08T00:00:00"/>
    <x v="5"/>
    <x v="27"/>
    <s v="1st Bank HOA Checking"/>
    <s v="Undeposited Funds"/>
    <n v="-125"/>
    <x v="1"/>
    <n v="1"/>
    <n v="20"/>
    <m/>
  </r>
  <r>
    <s v="Payment"/>
    <d v="2012-09-07T00:00:00"/>
    <d v="2012-09-07T00:00:00"/>
    <x v="5"/>
    <x v="27"/>
    <s v="1st Bank HOA Checking"/>
    <s v="Undeposited Funds"/>
    <n v="-125"/>
    <x v="1"/>
    <n v="1"/>
    <n v="20"/>
    <m/>
  </r>
  <r>
    <s v="Payment"/>
    <d v="2012-09-07T00:00:00"/>
    <d v="2012-09-07T00:00:00"/>
    <x v="5"/>
    <x v="27"/>
    <s v="1st Bank HOA Checking"/>
    <s v="Undeposited Funds"/>
    <n v="-125"/>
    <x v="1"/>
    <n v="1"/>
    <n v="20"/>
    <m/>
  </r>
  <r>
    <s v="Payment"/>
    <d v="2012-10-11T00:00:00"/>
    <d v="2012-10-10T00:00:00"/>
    <x v="5"/>
    <x v="27"/>
    <s v="1st Bank HOA Checking"/>
    <s v="Undeposited Funds"/>
    <n v="-125"/>
    <x v="1"/>
    <n v="1"/>
    <n v="20"/>
    <m/>
  </r>
  <r>
    <s v="Payment"/>
    <d v="2012-10-17T00:00:00"/>
    <d v="2012-10-16T00:00:00"/>
    <x v="5"/>
    <x v="27"/>
    <s v="1st Bank HOA Checking"/>
    <s v="Undeposited Funds"/>
    <n v="-125"/>
    <x v="1"/>
    <n v="1"/>
    <n v="20"/>
    <m/>
  </r>
  <r>
    <s v="Payment"/>
    <d v="2012-11-23T00:00:00"/>
    <d v="2012-11-21T00:00:00"/>
    <x v="5"/>
    <x v="27"/>
    <s v="1st Bank HOA Checking"/>
    <s v="Undeposited Funds"/>
    <n v="-125"/>
    <x v="1"/>
    <n v="1"/>
    <n v="20"/>
    <m/>
  </r>
  <r>
    <s v="Payment"/>
    <d v="2012-12-28T00:00:00"/>
    <d v="2012-12-28T00:00:00"/>
    <x v="5"/>
    <x v="27"/>
    <s v="1st Bank HOA Checking"/>
    <s v="Undeposited Funds"/>
    <n v="-125"/>
    <x v="1"/>
    <n v="1"/>
    <n v="20"/>
    <m/>
  </r>
  <r>
    <s v="Payment"/>
    <d v="2013-02-11T00:00:00"/>
    <d v="2013-02-08T00:00:00"/>
    <x v="6"/>
    <x v="27"/>
    <s v="1st Bank HOA Checking"/>
    <s v="Undeposited Funds"/>
    <n v="-125"/>
    <x v="1"/>
    <n v="1"/>
    <n v="20"/>
    <m/>
  </r>
  <r>
    <s v="Payment"/>
    <d v="2013-02-22T00:00:00"/>
    <d v="2013-02-22T00:00:00"/>
    <x v="6"/>
    <x v="27"/>
    <s v="1st Bank HOA Checking"/>
    <s v="Undeposited Funds"/>
    <n v="-125"/>
    <x v="1"/>
    <n v="1"/>
    <n v="20"/>
    <m/>
  </r>
  <r>
    <s v="Payment"/>
    <d v="2013-03-18T00:00:00"/>
    <d v="2013-03-16T00:00:00"/>
    <x v="6"/>
    <x v="27"/>
    <s v="1st Bank HOA Checking"/>
    <s v="Undeposited Funds"/>
    <n v="-125"/>
    <x v="1"/>
    <n v="1"/>
    <n v="20"/>
    <m/>
  </r>
  <r>
    <s v="Payment"/>
    <d v="2013-05-09T00:00:00"/>
    <d v="2013-05-08T00:00:00"/>
    <x v="6"/>
    <x v="27"/>
    <s v="1st Bank HOA Checking"/>
    <s v="Undeposited Funds"/>
    <n v="-125"/>
    <x v="1"/>
    <n v="1"/>
    <n v="20"/>
    <m/>
  </r>
  <r>
    <s v="Payment"/>
    <d v="2013-05-21T00:00:00"/>
    <d v="2013-05-21T00:00:00"/>
    <x v="6"/>
    <x v="27"/>
    <s v="1st Bank HOA Checking"/>
    <s v="Undeposited Funds"/>
    <n v="-125"/>
    <x v="1"/>
    <n v="1"/>
    <n v="20"/>
    <m/>
  </r>
  <r>
    <s v="Payment"/>
    <d v="2013-06-20T00:00:00"/>
    <d v="2013-06-20T00:00:00"/>
    <x v="6"/>
    <x v="27"/>
    <s v="1st Bank HOA Checking"/>
    <s v="Undeposited Funds"/>
    <n v="-125"/>
    <x v="1"/>
    <n v="1"/>
    <n v="20"/>
    <m/>
  </r>
  <r>
    <s v="Payment"/>
    <d v="2013-07-22T00:00:00"/>
    <d v="2013-07-22T00:00:00"/>
    <x v="6"/>
    <x v="27"/>
    <s v="1st Bank HOA Checking"/>
    <s v="Undeposited Funds"/>
    <n v="-125"/>
    <x v="1"/>
    <n v="1"/>
    <n v="20"/>
    <m/>
  </r>
  <r>
    <s v="Payment"/>
    <d v="2013-08-19T00:00:00"/>
    <d v="2013-08-19T00:00:00"/>
    <x v="6"/>
    <x v="27"/>
    <s v="1st Bank HOA Checking"/>
    <s v="Undeposited Funds"/>
    <n v="-125"/>
    <x v="1"/>
    <n v="1"/>
    <n v="20"/>
    <m/>
  </r>
  <r>
    <s v="Payment"/>
    <d v="2013-10-04T00:00:00"/>
    <d v="2013-10-03T00:00:00"/>
    <x v="6"/>
    <x v="27"/>
    <s v="1st Bank HOA Checking"/>
    <s v="Undeposited Funds"/>
    <n v="-125"/>
    <x v="1"/>
    <n v="1"/>
    <n v="20"/>
    <m/>
  </r>
  <r>
    <s v="Payment"/>
    <d v="2013-11-04T00:00:00"/>
    <d v="2013-11-01T00:00:00"/>
    <x v="6"/>
    <x v="27"/>
    <s v="1st Bank HOA Checking"/>
    <s v="Undeposited Funds"/>
    <n v="-125"/>
    <x v="1"/>
    <n v="1"/>
    <n v="20"/>
    <m/>
  </r>
  <r>
    <s v="Payment"/>
    <d v="2013-12-09T00:00:00"/>
    <d v="2013-12-06T00:00:00"/>
    <x v="6"/>
    <x v="27"/>
    <s v="1st Bank HOA Checking"/>
    <s v="Undeposited Funds"/>
    <n v="-125"/>
    <x v="1"/>
    <n v="1"/>
    <n v="20"/>
    <m/>
  </r>
  <r>
    <s v="Payment"/>
    <d v="2014-01-02T00:00:00"/>
    <d v="2014-01-02T00:00:00"/>
    <x v="7"/>
    <x v="27"/>
    <s v="1st Bank HOA Checking"/>
    <s v="Undeposited Funds"/>
    <n v="-125"/>
    <x v="1"/>
    <n v="1"/>
    <n v="20"/>
    <m/>
  </r>
  <r>
    <s v="Payment"/>
    <d v="2014-02-12T00:00:00"/>
    <d v="2014-02-09T00:00:00"/>
    <x v="7"/>
    <x v="27"/>
    <s v="1st Bank HOA Checking"/>
    <s v="Undeposited Funds"/>
    <n v="-125"/>
    <x v="1"/>
    <n v="1"/>
    <n v="20"/>
    <m/>
  </r>
  <r>
    <s v="Payment"/>
    <d v="2014-03-11T00:00:00"/>
    <d v="2014-03-11T00:00:00"/>
    <x v="7"/>
    <x v="27"/>
    <s v="1st Bank HOA Checking"/>
    <s v="Undeposited Funds"/>
    <n v="-125"/>
    <x v="1"/>
    <n v="1"/>
    <n v="20"/>
    <m/>
  </r>
  <r>
    <s v="Payment"/>
    <d v="2014-04-09T00:00:00"/>
    <d v="2014-04-02T00:00:00"/>
    <x v="7"/>
    <x v="27"/>
    <s v="1st Bank HOA Checking"/>
    <s v="Undeposited Funds"/>
    <n v="-125"/>
    <x v="1"/>
    <n v="1"/>
    <n v="20"/>
    <m/>
  </r>
  <r>
    <s v="Payment"/>
    <d v="2014-05-06T00:00:00"/>
    <d v="2014-05-04T00:00:00"/>
    <x v="7"/>
    <x v="27"/>
    <s v="1st Bank HOA Checking"/>
    <s v="Undeposited Funds"/>
    <n v="-125"/>
    <x v="1"/>
    <n v="1"/>
    <n v="20"/>
    <m/>
  </r>
  <r>
    <s v="Payment"/>
    <d v="2014-06-13T00:00:00"/>
    <d v="2014-07-08T00:00:00"/>
    <x v="7"/>
    <x v="27"/>
    <s v="1st Bank HOA Checking"/>
    <s v="Undeposited Funds"/>
    <n v="-125"/>
    <x v="1"/>
    <n v="1"/>
    <n v="20"/>
    <m/>
  </r>
  <r>
    <s v="Payment"/>
    <d v="2014-07-08T00:00:00"/>
    <d v="2014-06-10T00:00:00"/>
    <x v="7"/>
    <x v="27"/>
    <s v="1st Bank HOA Checking"/>
    <s v="Undeposited Funds"/>
    <n v="-125"/>
    <x v="1"/>
    <n v="1"/>
    <n v="20"/>
    <m/>
  </r>
  <r>
    <s v="Payment"/>
    <d v="2014-09-08T00:00:00"/>
    <d v="2014-08-15T00:00:00"/>
    <x v="7"/>
    <x v="27"/>
    <s v="1st Bank HOA Checking"/>
    <s v="Undeposited Funds"/>
    <n v="-125"/>
    <x v="1"/>
    <n v="1"/>
    <n v="20"/>
    <m/>
  </r>
  <r>
    <s v="Payment"/>
    <d v="2014-09-19T00:00:00"/>
    <d v="2014-09-19T00:00:00"/>
    <x v="7"/>
    <x v="27"/>
    <s v="1st Bank HOA Checking"/>
    <s v="Undeposited Funds"/>
    <n v="-125"/>
    <x v="1"/>
    <n v="1"/>
    <n v="20"/>
    <m/>
  </r>
  <r>
    <s v="Payment"/>
    <d v="2014-10-23T00:00:00"/>
    <d v="2014-10-17T00:00:00"/>
    <x v="7"/>
    <x v="27"/>
    <s v="1st Bank HOA Checking"/>
    <s v="Undeposited Funds"/>
    <n v="-125"/>
    <x v="1"/>
    <n v="1"/>
    <n v="20"/>
    <m/>
  </r>
  <r>
    <s v="Payment"/>
    <d v="2014-11-25T00:00:00"/>
    <d v="2014-11-21T00:00:00"/>
    <x v="7"/>
    <x v="27"/>
    <s v="1st Bank HOA Checking"/>
    <s v="Undeposited Funds"/>
    <n v="-125"/>
    <x v="1"/>
    <n v="1"/>
    <n v="20"/>
    <m/>
  </r>
  <r>
    <s v="Payment"/>
    <d v="2015-01-13T00:00:00"/>
    <d v="2015-01-07T00:00:00"/>
    <x v="8"/>
    <x v="27"/>
    <s v="1st Bank HOA Checking"/>
    <s v="Undeposited Funds"/>
    <n v="-125"/>
    <x v="1"/>
    <n v="1"/>
    <n v="20"/>
    <m/>
  </r>
  <r>
    <s v="Payment"/>
    <d v="2015-02-19T00:00:00"/>
    <d v="2015-02-19T00:00:00"/>
    <x v="8"/>
    <x v="27"/>
    <s v="1st Bank HOA Checking"/>
    <s v="Undeposited Funds"/>
    <n v="-125"/>
    <x v="1"/>
    <n v="1"/>
    <n v="20"/>
    <m/>
  </r>
  <r>
    <s v="Payment"/>
    <d v="2015-03-26T00:00:00"/>
    <d v="2015-03-26T00:00:00"/>
    <x v="8"/>
    <x v="27"/>
    <s v="1st Bank HOA Checking"/>
    <s v="Undeposited Funds"/>
    <n v="-125"/>
    <x v="1"/>
    <n v="1"/>
    <n v="20"/>
    <m/>
  </r>
  <r>
    <s v="Payment"/>
    <d v="2015-04-23T00:00:00"/>
    <d v="2015-04-23T00:00:00"/>
    <x v="8"/>
    <x v="27"/>
    <s v="1st Bank HOA Checking"/>
    <s v="Undeposited Funds"/>
    <n v="-125"/>
    <x v="1"/>
    <n v="1"/>
    <n v="20"/>
    <m/>
  </r>
  <r>
    <s v="Payment"/>
    <d v="2015-05-13T00:00:00"/>
    <d v="2015-05-13T00:00:00"/>
    <x v="8"/>
    <x v="27"/>
    <s v="1st Bank HOA Checking"/>
    <s v="Undeposited Funds"/>
    <n v="-250"/>
    <x v="1"/>
    <n v="2"/>
    <n v="20"/>
    <m/>
  </r>
  <r>
    <s v="Payment"/>
    <d v="2015-05-26T00:00:00"/>
    <d v="2015-05-26T00:00:00"/>
    <x v="8"/>
    <x v="27"/>
    <s v="1st Bank HOA Checking"/>
    <s v="Undeposited Funds"/>
    <n v="-125"/>
    <x v="1"/>
    <n v="1"/>
    <n v="20"/>
    <m/>
  </r>
  <r>
    <s v="Payment"/>
    <d v="2015-06-25T00:00:00"/>
    <d v="2015-06-25T00:00:00"/>
    <x v="8"/>
    <x v="27"/>
    <s v="1st Bank HOA Checking"/>
    <s v="Undeposited Funds"/>
    <n v="-125"/>
    <x v="1"/>
    <n v="1"/>
    <n v="20"/>
    <m/>
  </r>
  <r>
    <s v="Payment"/>
    <d v="2015-08-10T00:00:00"/>
    <d v="2015-08-07T00:00:00"/>
    <x v="8"/>
    <x v="27"/>
    <s v="1st Bank HOA Checking"/>
    <s v="Undeposited Funds"/>
    <n v="-125"/>
    <x v="1"/>
    <n v="1"/>
    <n v="20"/>
    <m/>
  </r>
  <r>
    <s v="Payment"/>
    <d v="2015-12-21T00:00:00"/>
    <d v="2015-12-21T00:00:00"/>
    <x v="8"/>
    <x v="27"/>
    <s v="1st Bank HOA Checking"/>
    <s v="Undeposited Funds"/>
    <n v="-250"/>
    <x v="1"/>
    <n v="2"/>
    <n v="20"/>
    <m/>
  </r>
  <r>
    <s v="Payment"/>
    <d v="2016-02-04T00:00:00"/>
    <d v="2016-01-29T00:00:00"/>
    <x v="9"/>
    <x v="27"/>
    <s v="1st Bank HOA Checking"/>
    <s v="Undeposited Funds"/>
    <n v="-100"/>
    <x v="1"/>
    <n v="1"/>
    <n v="20"/>
    <m/>
  </r>
  <r>
    <s v="Payment"/>
    <d v="2016-03-03T00:00:00"/>
    <d v="2016-03-03T00:00:00"/>
    <x v="9"/>
    <x v="27"/>
    <s v="1st Bank HOA Checking"/>
    <s v="Undeposited Funds"/>
    <n v="-75"/>
    <x v="1"/>
    <m/>
    <n v="20"/>
    <s v="owed from invoice Jan/Feb 2016"/>
  </r>
  <r>
    <s v="Payment"/>
    <d v="2016-07-11T00:00:00"/>
    <d v="2016-07-01T00:00:00"/>
    <x v="9"/>
    <x v="27"/>
    <s v="1st Bank HOA Checking"/>
    <s v="Undeposited Funds"/>
    <n v="-500"/>
    <x v="1"/>
    <m/>
    <n v="20"/>
    <m/>
  </r>
  <r>
    <s v="Payment"/>
    <d v="2016-12-08T00:00:00"/>
    <d v="2016-12-08T00:00:00"/>
    <x v="9"/>
    <x v="27"/>
    <s v="1st Bank HOA Checking"/>
    <s v="Undeposited Funds"/>
    <n v="-500"/>
    <x v="1"/>
    <m/>
    <n v="20"/>
    <m/>
  </r>
  <r>
    <s v="Payment"/>
    <d v="2017-03-07T00:00:00"/>
    <d v="2017-03-17T00:00:00"/>
    <x v="2"/>
    <x v="27"/>
    <s v="1st Bank HOA Checking"/>
    <s v="Undeposited Funds"/>
    <n v="-1300"/>
    <x v="1"/>
    <m/>
    <n v="20"/>
    <s v="full year dues -$100 plus dues from previous year "/>
  </r>
  <r>
    <s v="Payment"/>
    <d v="2018-02-01T00:00:00"/>
    <d v="2018-01-30T00:00:00"/>
    <x v="0"/>
    <x v="27"/>
    <s v="1st Bank HOA Checking"/>
    <s v="Undeposited Funds"/>
    <n v="100"/>
    <x v="0"/>
    <s v="2018 (complete)"/>
    <n v="20"/>
    <m/>
  </r>
  <r>
    <s v="Payment"/>
    <d v="2018-02-01T00:00:00"/>
    <d v="2018-01-30T00:00:00"/>
    <x v="0"/>
    <x v="27"/>
    <s v="1st Bank HOA Checking"/>
    <s v="Undeposited Funds"/>
    <n v="-1200"/>
    <x v="1"/>
    <s v="2018 (complete)"/>
    <n v="20"/>
    <m/>
  </r>
  <r>
    <s v="Payment"/>
    <d v="2018-05-29T00:00:00"/>
    <d v="2018-05-26T00:00:00"/>
    <x v="0"/>
    <x v="27"/>
    <s v="1st Bank HOA Checking"/>
    <s v="Undeposited Funds"/>
    <n v="-90"/>
    <x v="5"/>
    <m/>
    <n v="20"/>
    <m/>
  </r>
  <r>
    <s v="Payment"/>
    <d v="2018-12-07T00:00:00"/>
    <d v="2018-12-05T00:00:00"/>
    <x v="0"/>
    <x v="27"/>
    <s v="1st Bank HOA Checking"/>
    <s v="Undeposited Funds"/>
    <n v="-600"/>
    <x v="10"/>
    <m/>
    <n v="20"/>
    <s v="schematic plan review"/>
  </r>
  <r>
    <s v="Payment"/>
    <d v="2019-01-28T00:00:00"/>
    <d v="2019-01-25T00:00:00"/>
    <x v="1"/>
    <x v="27"/>
    <s v="1st Bank HOA Checking"/>
    <s v="Undeposited Funds"/>
    <n v="-85.71"/>
    <x v="9"/>
    <m/>
    <n v="20"/>
    <m/>
  </r>
  <r>
    <s v="Payment"/>
    <d v="2019-04-26T00:00:00"/>
    <d v="2019-04-24T00:00:00"/>
    <x v="1"/>
    <x v="27"/>
    <s v="1st Bank HOA Checking"/>
    <s v="Undeposited Funds"/>
    <n v="-312.5"/>
    <x v="9"/>
    <m/>
    <n v="20"/>
    <m/>
  </r>
  <r>
    <s v="Payment"/>
    <d v="2019-05-30T00:00:00"/>
    <d v="2019-05-31T00:00:00"/>
    <x v="1"/>
    <x v="27"/>
    <s v="1st Bank HOA Checking"/>
    <s v="Undeposited Funds"/>
    <n v="-300"/>
    <x v="1"/>
    <n v="3"/>
    <n v="20"/>
    <m/>
  </r>
  <r>
    <s v="Payment"/>
    <d v="2019-07-13T00:00:00"/>
    <d v="2019-07-12T00:00:00"/>
    <x v="1"/>
    <x v="27"/>
    <s v="1st Bank HOA Checking"/>
    <s v="Undeposited Funds"/>
    <n v="-300"/>
    <x v="1"/>
    <n v="3"/>
    <n v="20"/>
    <m/>
  </r>
  <r>
    <s v="Payment"/>
    <d v="2019-07-15T00:00:00"/>
    <d v="2019-07-15T00:00:00"/>
    <x v="1"/>
    <x v="27"/>
    <s v="1st Bank HOA Checking"/>
    <s v="Undeposited Funds"/>
    <n v="-300"/>
    <x v="1"/>
    <n v="3"/>
    <n v="20"/>
    <m/>
  </r>
  <r>
    <s v="Payment"/>
    <d v="2019-09-26T00:00:00"/>
    <d v="2019-09-24T00:00:00"/>
    <x v="1"/>
    <x v="27"/>
    <s v="1st Bank HOA Checking"/>
    <s v="Undeposited Funds"/>
    <n v="-137.5"/>
    <x v="9"/>
    <m/>
    <n v="20"/>
    <m/>
  </r>
  <r>
    <s v="Payment"/>
    <d v="2019-10-15T00:00:00"/>
    <d v="2019-10-11T00:00:00"/>
    <x v="1"/>
    <x v="27"/>
    <s v="1st Bank HOA Checking"/>
    <s v="Undeposited Funds"/>
    <n v="-300"/>
    <x v="1"/>
    <n v="3"/>
    <n v="20"/>
    <m/>
  </r>
  <r>
    <s v="Payment"/>
    <d v="2007-12-20T00:00:00"/>
    <d v="2007-11-05T00:00:00"/>
    <x v="12"/>
    <x v="28"/>
    <s v="FNBC Savings 2184"/>
    <s v="Undeposited Funds"/>
    <n v="-450"/>
    <x v="2"/>
    <s v="$450 deposit 12/20/07"/>
    <n v="21"/>
    <s v="Changed fm &quot;Dues&quot; to &quot;Working Capital Contribution&quot;; in QB as Reserve Funds"/>
  </r>
  <r>
    <s v="Payment"/>
    <d v="2007-12-20T00:00:00"/>
    <d v="2007-11-05T00:00:00"/>
    <x v="12"/>
    <x v="28"/>
    <s v="FNBC Checking 9018"/>
    <s v="Undeposited Funds"/>
    <n v="-160"/>
    <x v="1"/>
    <m/>
    <n v="21"/>
    <s v="Purch 11/1/07"/>
  </r>
  <r>
    <s v="Payment"/>
    <d v="2008-03-06T00:00:00"/>
    <d v="2008-03-05T00:00:00"/>
    <x v="13"/>
    <x v="28"/>
    <s v="FNBC Checking 9018"/>
    <s v="Undeposited Funds"/>
    <n v="-480"/>
    <x v="1"/>
    <n v="3"/>
    <n v="21"/>
    <m/>
  </r>
  <r>
    <s v="Payment"/>
    <d v="2008-07-03T00:00:00"/>
    <d v="2008-06-30T00:00:00"/>
    <x v="13"/>
    <x v="28"/>
    <s v="FNBC Checking 9018"/>
    <s v="Undeposited Funds"/>
    <n v="-480"/>
    <x v="1"/>
    <n v="3"/>
    <n v="21"/>
    <m/>
  </r>
  <r>
    <s v="Payment"/>
    <d v="2008-09-20T00:00:00"/>
    <d v="2008-09-18T00:00:00"/>
    <x v="13"/>
    <x v="28"/>
    <s v="FNBC Checking 9018"/>
    <s v="Undeposited Funds"/>
    <n v="-480"/>
    <x v="1"/>
    <n v="3"/>
    <n v="21"/>
    <m/>
  </r>
  <r>
    <s v="Payment"/>
    <d v="2008-12-05T00:00:00"/>
    <d v="2008-12-04T00:00:00"/>
    <x v="13"/>
    <x v="28"/>
    <s v="FNBC Checking 9018"/>
    <s v="Undeposited Funds"/>
    <n v="-480"/>
    <x v="1"/>
    <n v="3"/>
    <n v="21"/>
    <m/>
  </r>
  <r>
    <s v="Payment"/>
    <d v="2009-03-19T00:00:00"/>
    <d v="2009-03-10T00:00:00"/>
    <x v="10"/>
    <x v="28"/>
    <s v="FNBC Checking 9018"/>
    <s v="Undeposited Funds"/>
    <n v="-480"/>
    <x v="1"/>
    <n v="3"/>
    <n v="21"/>
    <m/>
  </r>
  <r>
    <s v="Payment"/>
    <d v="2009-10-21T00:00:00"/>
    <d v="2009-10-21T00:00:00"/>
    <x v="10"/>
    <x v="28"/>
    <s v="1st Bank HOA Checking"/>
    <s v="Undeposited Funds"/>
    <n v="-480"/>
    <x v="1"/>
    <n v="3"/>
    <n v="21"/>
    <m/>
  </r>
  <r>
    <s v="Payment"/>
    <d v="2009-10-21T00:00:00"/>
    <d v="2009-10-21T00:00:00"/>
    <x v="10"/>
    <x v="28"/>
    <s v="1st Bank HOA Checking"/>
    <s v="Undeposited Funds"/>
    <n v="-480"/>
    <x v="1"/>
    <n v="3"/>
    <n v="21"/>
    <m/>
  </r>
  <r>
    <s v="Payment"/>
    <d v="2009-12-04T00:00:00"/>
    <d v="2009-12-03T00:00:00"/>
    <x v="10"/>
    <x v="28"/>
    <s v="1st Bank HOA Checking"/>
    <s v="Undeposited Funds"/>
    <n v="-480"/>
    <x v="1"/>
    <n v="3"/>
    <n v="21"/>
    <m/>
  </r>
  <r>
    <s v="Payment"/>
    <d v="2010-02-22T00:00:00"/>
    <d v="2010-02-19T00:00:00"/>
    <x v="3"/>
    <x v="28"/>
    <s v="1st Bank HOA Checking"/>
    <s v="Undeposited Funds"/>
    <n v="-125"/>
    <x v="1"/>
    <n v="1"/>
    <n v="21"/>
    <m/>
  </r>
  <r>
    <s v="Payment"/>
    <d v="2010-03-19T00:00:00"/>
    <d v="2010-03-18T00:00:00"/>
    <x v="3"/>
    <x v="28"/>
    <s v="1st Bank HOA Checking"/>
    <s v="Undeposited Funds"/>
    <n v="-125"/>
    <x v="1"/>
    <n v="1"/>
    <n v="21"/>
    <m/>
  </r>
  <r>
    <s v="Payment"/>
    <d v="2010-03-19T00:00:00"/>
    <d v="2010-03-18T00:00:00"/>
    <x v="3"/>
    <x v="28"/>
    <s v="1st Bank HOA Checking"/>
    <s v="Undeposited Funds"/>
    <n v="-125"/>
    <x v="1"/>
    <n v="1"/>
    <n v="21"/>
    <m/>
  </r>
  <r>
    <s v="Payment"/>
    <d v="2010-05-07T00:00:00"/>
    <d v="2010-05-07T00:00:00"/>
    <x v="3"/>
    <x v="28"/>
    <s v="1st Bank HOA Checking"/>
    <s v="Undeposited Funds"/>
    <n v="-125"/>
    <x v="1"/>
    <n v="1"/>
    <n v="21"/>
    <m/>
  </r>
  <r>
    <s v="Payment"/>
    <d v="2010-06-26T00:00:00"/>
    <d v="2010-06-26T00:00:00"/>
    <x v="3"/>
    <x v="28"/>
    <s v="1st Bank HOA Checking"/>
    <s v="Undeposited Funds"/>
    <n v="-125"/>
    <x v="1"/>
    <n v="1"/>
    <n v="21"/>
    <m/>
  </r>
  <r>
    <s v="Payment"/>
    <d v="2010-08-06T00:00:00"/>
    <d v="2010-08-05T00:00:00"/>
    <x v="3"/>
    <x v="28"/>
    <s v="1st Bank HOA Checking"/>
    <s v="Undeposited Funds"/>
    <n v="-250"/>
    <x v="1"/>
    <n v="2"/>
    <n v="21"/>
    <m/>
  </r>
  <r>
    <s v="Payment"/>
    <d v="2010-10-01T00:00:00"/>
    <d v="2010-09-30T00:00:00"/>
    <x v="3"/>
    <x v="28"/>
    <s v="1st Bank HOA Checking"/>
    <s v="Undeposited Funds"/>
    <n v="-125"/>
    <x v="1"/>
    <n v="1"/>
    <n v="21"/>
    <m/>
  </r>
  <r>
    <s v="Payment"/>
    <d v="2010-10-01T00:00:00"/>
    <d v="2010-09-30T00:00:00"/>
    <x v="3"/>
    <x v="28"/>
    <s v="1st Bank HOA Checking"/>
    <s v="Undeposited Funds"/>
    <n v="-125"/>
    <x v="1"/>
    <n v="1"/>
    <n v="21"/>
    <m/>
  </r>
  <r>
    <s v="Payment"/>
    <d v="2010-11-08T00:00:00"/>
    <d v="2010-11-07T00:00:00"/>
    <x v="3"/>
    <x v="28"/>
    <s v="1st Bank HOA Checking"/>
    <s v="Undeposited Funds"/>
    <n v="-125"/>
    <x v="1"/>
    <n v="1"/>
    <n v="21"/>
    <m/>
  </r>
  <r>
    <s v="Payment"/>
    <d v="2010-12-10T00:00:00"/>
    <d v="2010-12-09T00:00:00"/>
    <x v="3"/>
    <x v="28"/>
    <s v="1st Bank HOA Checking"/>
    <s v="Undeposited Funds"/>
    <n v="-125"/>
    <x v="1"/>
    <n v="1"/>
    <n v="21"/>
    <m/>
  </r>
  <r>
    <s v="Payment"/>
    <d v="2011-02-08T00:00:00"/>
    <d v="2011-02-08T00:00:00"/>
    <x v="4"/>
    <x v="28"/>
    <s v="1st Bank HOA Checking"/>
    <s v="Undeposited Funds"/>
    <n v="-125"/>
    <x v="1"/>
    <n v="1"/>
    <n v="21"/>
    <m/>
  </r>
  <r>
    <s v="Payment"/>
    <d v="2011-03-04T00:00:00"/>
    <d v="2011-03-03T00:00:00"/>
    <x v="4"/>
    <x v="28"/>
    <s v="1st Bank HOA Checking"/>
    <s v="Undeposited Funds"/>
    <n v="-125"/>
    <x v="1"/>
    <n v="1"/>
    <n v="21"/>
    <m/>
  </r>
  <r>
    <s v="Payment"/>
    <d v="2011-03-04T00:00:00"/>
    <d v="2011-03-03T00:00:00"/>
    <x v="4"/>
    <x v="28"/>
    <s v="1st Bank HOA Checking"/>
    <s v="Undeposited Funds"/>
    <n v="-125"/>
    <x v="1"/>
    <n v="1"/>
    <n v="21"/>
    <m/>
  </r>
  <r>
    <s v="Payment"/>
    <d v="2011-04-18T00:00:00"/>
    <d v="2011-04-14T00:00:00"/>
    <x v="4"/>
    <x v="28"/>
    <s v="1st Bank HOA Checking"/>
    <s v="Undeposited Funds"/>
    <n v="-125"/>
    <x v="1"/>
    <n v="1"/>
    <n v="21"/>
    <m/>
  </r>
  <r>
    <s v="Payment"/>
    <d v="2011-05-13T00:00:00"/>
    <d v="2011-05-13T00:00:00"/>
    <x v="4"/>
    <x v="28"/>
    <s v="1st Bank HOA Checking"/>
    <s v="Undeposited Funds"/>
    <n v="-125"/>
    <x v="1"/>
    <n v="1"/>
    <n v="21"/>
    <m/>
  </r>
  <r>
    <s v="Payment"/>
    <d v="2011-06-10T00:00:00"/>
    <d v="2011-06-10T00:00:00"/>
    <x v="4"/>
    <x v="28"/>
    <s v="1st Bank HOA Checking"/>
    <s v="Undeposited Funds"/>
    <n v="-125"/>
    <x v="1"/>
    <n v="1"/>
    <n v="21"/>
    <m/>
  </r>
  <r>
    <s v="Payment"/>
    <d v="2011-07-18T00:00:00"/>
    <d v="2011-07-16T00:00:00"/>
    <x v="4"/>
    <x v="28"/>
    <s v="1st Bank HOA Checking"/>
    <s v="Undeposited Funds"/>
    <n v="-125"/>
    <x v="1"/>
    <n v="1"/>
    <n v="21"/>
    <m/>
  </r>
  <r>
    <s v="Payment"/>
    <d v="2011-08-26T00:00:00"/>
    <d v="2011-08-24T00:00:00"/>
    <x v="4"/>
    <x v="28"/>
    <s v="1st Bank HOA Checking"/>
    <s v="Undeposited Funds"/>
    <n v="-125"/>
    <x v="1"/>
    <n v="1"/>
    <n v="21"/>
    <m/>
  </r>
  <r>
    <s v="Payment"/>
    <d v="2011-10-10T00:00:00"/>
    <d v="2011-10-07T00:00:00"/>
    <x v="4"/>
    <x v="28"/>
    <s v="1st Bank HOA Checking"/>
    <s v="Undeposited Funds"/>
    <n v="-125"/>
    <x v="1"/>
    <n v="1"/>
    <n v="21"/>
    <m/>
  </r>
  <r>
    <s v="Payment"/>
    <d v="2011-10-10T00:00:00"/>
    <d v="2011-10-07T00:00:00"/>
    <x v="4"/>
    <x v="28"/>
    <s v="1st Bank HOA Checking"/>
    <s v="Undeposited Funds"/>
    <n v="-125"/>
    <x v="1"/>
    <n v="1"/>
    <n v="21"/>
    <m/>
  </r>
  <r>
    <s v="Payment"/>
    <d v="2011-11-18T00:00:00"/>
    <d v="2011-11-18T00:00:00"/>
    <x v="4"/>
    <x v="28"/>
    <s v="1st Bank HOA Checking"/>
    <s v="Undeposited Funds"/>
    <n v="-125"/>
    <x v="1"/>
    <n v="1"/>
    <n v="21"/>
    <m/>
  </r>
  <r>
    <s v="Payment"/>
    <d v="2012-01-20T00:00:00"/>
    <d v="2012-01-20T00:00:00"/>
    <x v="5"/>
    <x v="28"/>
    <s v="1st Bank HOA Checking"/>
    <s v="Undeposited Funds"/>
    <n v="-125"/>
    <x v="1"/>
    <n v="1"/>
    <n v="21"/>
    <m/>
  </r>
  <r>
    <s v="Payment"/>
    <d v="2012-02-06T00:00:00"/>
    <d v="2012-02-05T00:00:00"/>
    <x v="5"/>
    <x v="28"/>
    <s v="1st Bank HOA Checking"/>
    <s v="Undeposited Funds"/>
    <n v="-125"/>
    <x v="1"/>
    <n v="1"/>
    <n v="21"/>
    <m/>
  </r>
  <r>
    <s v="Payment"/>
    <d v="2012-02-06T00:00:00"/>
    <d v="2012-02-05T00:00:00"/>
    <x v="5"/>
    <x v="28"/>
    <s v="1st Bank HOA Checking"/>
    <s v="Undeposited Funds"/>
    <n v="-125"/>
    <x v="1"/>
    <n v="1"/>
    <n v="21"/>
    <m/>
  </r>
  <r>
    <s v="Payment"/>
    <d v="2012-03-02T00:00:00"/>
    <d v="2012-03-02T00:00:00"/>
    <x v="5"/>
    <x v="28"/>
    <s v="1st Bank HOA Checking"/>
    <s v="Undeposited Funds"/>
    <n v="-125"/>
    <x v="1"/>
    <n v="1"/>
    <n v="21"/>
    <m/>
  </r>
  <r>
    <s v="Payment"/>
    <d v="2012-05-03T00:00:00"/>
    <d v="2012-05-03T00:00:00"/>
    <x v="5"/>
    <x v="28"/>
    <s v="1st Bank HOA Checking"/>
    <s v="Undeposited Funds"/>
    <n v="-125"/>
    <x v="1"/>
    <n v="1"/>
    <n v="21"/>
    <m/>
  </r>
  <r>
    <s v="Payment"/>
    <d v="2012-05-03T00:00:00"/>
    <d v="2012-05-03T00:00:00"/>
    <x v="5"/>
    <x v="28"/>
    <s v="1st Bank HOA Checking"/>
    <s v="Undeposited Funds"/>
    <n v="-125"/>
    <x v="1"/>
    <n v="1"/>
    <n v="21"/>
    <m/>
  </r>
  <r>
    <s v="Payment"/>
    <d v="2012-07-10T00:00:00"/>
    <d v="2012-07-08T00:00:00"/>
    <x v="5"/>
    <x v="28"/>
    <s v="1st Bank HOA Checking"/>
    <s v="Undeposited Funds"/>
    <n v="-125"/>
    <x v="1"/>
    <n v="1"/>
    <n v="21"/>
    <m/>
  </r>
  <r>
    <s v="Payment"/>
    <d v="2012-08-03T00:00:00"/>
    <d v="2012-08-03T00:00:00"/>
    <x v="5"/>
    <x v="28"/>
    <s v="1st Bank HOA Checking"/>
    <s v="Undeposited Funds"/>
    <n v="-250"/>
    <x v="1"/>
    <n v="1"/>
    <n v="21"/>
    <m/>
  </r>
  <r>
    <s v="Payment"/>
    <d v="2012-09-07T00:00:00"/>
    <d v="2012-09-07T00:00:00"/>
    <x v="5"/>
    <x v="28"/>
    <s v="1st Bank HOA Checking"/>
    <s v="Undeposited Funds"/>
    <n v="-125"/>
    <x v="1"/>
    <n v="1"/>
    <n v="21"/>
    <m/>
  </r>
  <r>
    <s v="Payment"/>
    <d v="2012-12-28T00:00:00"/>
    <d v="2012-12-28T00:00:00"/>
    <x v="5"/>
    <x v="28"/>
    <s v="1st Bank HOA Checking"/>
    <s v="Undeposited Funds"/>
    <n v="-125"/>
    <x v="1"/>
    <n v="1"/>
    <n v="21"/>
    <m/>
  </r>
  <r>
    <s v="Payment"/>
    <d v="2013-03-18T00:00:00"/>
    <d v="2013-03-16T00:00:00"/>
    <x v="6"/>
    <x v="28"/>
    <s v="1st Bank HOA Checking"/>
    <s v="Undeposited Funds"/>
    <n v="-375"/>
    <x v="1"/>
    <n v="3"/>
    <n v="21"/>
    <m/>
  </r>
  <r>
    <s v="Payment"/>
    <d v="2013-04-04T00:00:00"/>
    <d v="2013-04-03T00:00:00"/>
    <x v="6"/>
    <x v="28"/>
    <s v="1st Bank HOA Checking"/>
    <s v="Undeposited Funds"/>
    <n v="-250"/>
    <x v="1"/>
    <n v="2"/>
    <n v="21"/>
    <m/>
  </r>
  <r>
    <s v="Payment"/>
    <d v="2013-06-20T00:00:00"/>
    <d v="2013-06-20T00:00:00"/>
    <x v="6"/>
    <x v="28"/>
    <s v="1st Bank HOA Checking"/>
    <s v="Undeposited Funds"/>
    <n v="-125"/>
    <x v="1"/>
    <n v="1"/>
    <n v="21"/>
    <m/>
  </r>
  <r>
    <s v="Payment"/>
    <d v="2013-10-04T00:00:00"/>
    <d v="2013-10-03T00:00:00"/>
    <x v="6"/>
    <x v="28"/>
    <s v="1st Bank HOA Checking"/>
    <s v="Undeposited Funds"/>
    <n v="-750"/>
    <x v="1"/>
    <n v="6"/>
    <n v="21"/>
    <m/>
  </r>
  <r>
    <s v="Payment"/>
    <d v="2014-01-02T00:00:00"/>
    <d v="2014-01-02T00:00:00"/>
    <x v="7"/>
    <x v="28"/>
    <s v="1st Bank HOA Checking"/>
    <s v="Undeposited Funds"/>
    <n v="-125"/>
    <x v="1"/>
    <n v="1"/>
    <n v="21"/>
    <m/>
  </r>
  <r>
    <s v="Payment"/>
    <d v="2014-01-02T00:00:00"/>
    <d v="2014-01-02T00:00:00"/>
    <x v="7"/>
    <x v="28"/>
    <s v="1st Bank HOA Checking"/>
    <s v="Undeposited Funds"/>
    <n v="-125"/>
    <x v="1"/>
    <n v="1"/>
    <n v="21"/>
    <m/>
  </r>
  <r>
    <s v="Payment"/>
    <d v="2014-01-02T00:00:00"/>
    <d v="2014-01-02T00:00:00"/>
    <x v="7"/>
    <x v="28"/>
    <s v="1st Bank HOA Checking"/>
    <s v="Undeposited Funds"/>
    <n v="-125"/>
    <x v="1"/>
    <n v="1"/>
    <n v="21"/>
    <m/>
  </r>
  <r>
    <s v="Payment"/>
    <d v="2014-05-21T00:00:00"/>
    <d v="2014-05-06T00:00:00"/>
    <x v="7"/>
    <x v="28"/>
    <s v="1st Bank HOA Checking"/>
    <s v="Undeposited Funds"/>
    <n v="-500"/>
    <x v="1"/>
    <n v="4"/>
    <n v="21"/>
    <m/>
  </r>
  <r>
    <s v="Payment"/>
    <d v="2014-09-19T00:00:00"/>
    <d v="2014-09-19T00:00:00"/>
    <x v="7"/>
    <x v="28"/>
    <s v="1st Bank HOA Checking"/>
    <s v="Undeposited Funds"/>
    <n v="-125"/>
    <x v="1"/>
    <n v="1"/>
    <n v="21"/>
    <m/>
  </r>
  <r>
    <s v="Payment"/>
    <d v="2014-09-19T00:00:00"/>
    <d v="2014-09-19T00:00:00"/>
    <x v="7"/>
    <x v="28"/>
    <s v="1st Bank HOA Checking"/>
    <s v="Undeposited Funds"/>
    <n v="-125"/>
    <x v="1"/>
    <n v="1"/>
    <n v="21"/>
    <m/>
  </r>
  <r>
    <s v="Payment"/>
    <d v="2014-09-19T00:00:00"/>
    <d v="2014-09-19T00:00:00"/>
    <x v="7"/>
    <x v="28"/>
    <s v="1st Bank HOA Checking"/>
    <s v="Undeposited Funds"/>
    <n v="-125"/>
    <x v="1"/>
    <n v="1"/>
    <n v="21"/>
    <m/>
  </r>
  <r>
    <s v="Payment"/>
    <d v="2014-09-19T00:00:00"/>
    <d v="2014-09-19T00:00:00"/>
    <x v="7"/>
    <x v="28"/>
    <s v="1st Bank HOA Checking"/>
    <s v="Undeposited Funds"/>
    <n v="-125"/>
    <x v="1"/>
    <n v="1"/>
    <n v="21"/>
    <m/>
  </r>
  <r>
    <s v="Payment"/>
    <d v="2014-09-19T00:00:00"/>
    <d v="2014-09-19T00:00:00"/>
    <x v="7"/>
    <x v="28"/>
    <s v="1st Bank HOA Checking"/>
    <s v="Undeposited Funds"/>
    <n v="-125"/>
    <x v="1"/>
    <n v="1"/>
    <n v="21"/>
    <m/>
  </r>
  <r>
    <s v="Payment"/>
    <d v="2015-02-11T00:00:00"/>
    <d v="2015-02-11T00:00:00"/>
    <x v="8"/>
    <x v="28"/>
    <s v="1st Bank HOA Checking"/>
    <s v="Undeposited Funds"/>
    <n v="-125"/>
    <x v="1"/>
    <n v="1"/>
    <n v="21"/>
    <m/>
  </r>
  <r>
    <s v="Payment"/>
    <d v="2015-03-11T00:00:00"/>
    <d v="2015-03-11T00:00:00"/>
    <x v="8"/>
    <x v="28"/>
    <s v="1st Bank HOA Checking"/>
    <s v="Undeposited Funds"/>
    <n v="-125"/>
    <x v="1"/>
    <n v="1"/>
    <n v="21"/>
    <m/>
  </r>
  <r>
    <s v="Payment"/>
    <d v="2015-04-08T00:00:00"/>
    <d v="2015-04-07T00:00:00"/>
    <x v="8"/>
    <x v="28"/>
    <s v="1st Bank HOA Checking"/>
    <s v="Undeposited Funds"/>
    <n v="-500"/>
    <x v="1"/>
    <n v="4"/>
    <n v="21"/>
    <m/>
  </r>
  <r>
    <s v="Payment"/>
    <d v="2015-08-10T00:00:00"/>
    <d v="2015-08-07T00:00:00"/>
    <x v="8"/>
    <x v="28"/>
    <s v="1st Bank HOA Checking"/>
    <s v="Undeposited Funds"/>
    <n v="-325"/>
    <x v="1"/>
    <m/>
    <n v="21"/>
    <s v="Dues April $25 (had a credit of $100), May - July $300 "/>
  </r>
  <r>
    <s v="Payment"/>
    <d v="2015-09-08T00:00:00"/>
    <d v="2015-09-04T00:00:00"/>
    <x v="8"/>
    <x v="28"/>
    <s v="1st Bank HOA Checking"/>
    <s v="Undeposited Funds"/>
    <n v="-100"/>
    <x v="1"/>
    <m/>
    <n v="21"/>
    <s v="Dues August 2015 "/>
  </r>
  <r>
    <s v="Payment"/>
    <d v="2015-10-21T00:00:00"/>
    <d v="2015-10-21T00:00:00"/>
    <x v="8"/>
    <x v="28"/>
    <s v="1st Bank HOA Checking"/>
    <s v="Undeposited Funds"/>
    <n v="-100"/>
    <x v="1"/>
    <m/>
    <n v="21"/>
    <s v="Dues Sept 2015"/>
  </r>
  <r>
    <s v="Payment"/>
    <d v="2015-11-25T00:00:00"/>
    <d v="2015-11-23T00:00:00"/>
    <x v="8"/>
    <x v="28"/>
    <s v="1st Bank HOA Checking"/>
    <s v="Undeposited Funds"/>
    <n v="-100"/>
    <x v="1"/>
    <m/>
    <n v="21"/>
    <s v="Dues Oct 2015"/>
  </r>
  <r>
    <s v="Payment"/>
    <d v="2015-12-21T00:00:00"/>
    <d v="2015-12-14T00:00:00"/>
    <x v="8"/>
    <x v="28"/>
    <s v="1st Bank HOA Checking"/>
    <s v="Undeposited Funds"/>
    <n v="-100"/>
    <x v="1"/>
    <m/>
    <n v="21"/>
    <s v="Dues Nov 2015"/>
  </r>
  <r>
    <s v="Payment"/>
    <d v="2016-02-04T00:00:00"/>
    <d v="2016-01-29T00:00:00"/>
    <x v="9"/>
    <x v="28"/>
    <s v="1st Bank HOA Checking"/>
    <s v="Undeposited Funds"/>
    <n v="-100"/>
    <x v="1"/>
    <n v="1"/>
    <n v="21"/>
    <m/>
  </r>
  <r>
    <s v="Payment"/>
    <d v="2016-02-22T00:00:00"/>
    <d v="2016-02-21T00:00:00"/>
    <x v="9"/>
    <x v="28"/>
    <s v="1st Bank HOA Checking"/>
    <s v="Undeposited Funds"/>
    <n v="-100"/>
    <x v="1"/>
    <n v="1"/>
    <n v="21"/>
    <m/>
  </r>
  <r>
    <s v="Payment"/>
    <d v="2016-03-21T00:00:00"/>
    <d v="2016-03-21T00:00:00"/>
    <x v="9"/>
    <x v="28"/>
    <s v="1st Bank HOA Checking"/>
    <s v="Undeposited Funds"/>
    <n v="-100"/>
    <x v="1"/>
    <n v="1"/>
    <n v="21"/>
    <m/>
  </r>
  <r>
    <s v="Payment"/>
    <d v="2016-04-06T00:00:00"/>
    <d v="2016-04-06T00:00:00"/>
    <x v="9"/>
    <x v="28"/>
    <s v="1st Bank HOA Checking"/>
    <s v="Undeposited Funds"/>
    <n v="-100"/>
    <x v="1"/>
    <n v="1"/>
    <n v="21"/>
    <m/>
  </r>
  <r>
    <s v="Payment"/>
    <d v="2016-06-20T00:00:00"/>
    <d v="2016-06-16T00:00:00"/>
    <x v="9"/>
    <x v="28"/>
    <s v="1st Bank HOA Checking"/>
    <s v="Undeposited Funds"/>
    <n v="-100"/>
    <x v="1"/>
    <n v="1"/>
    <n v="21"/>
    <m/>
  </r>
  <r>
    <s v="Payment"/>
    <d v="2016-07-26T00:00:00"/>
    <d v="2016-07-26T00:00:00"/>
    <x v="9"/>
    <x v="28"/>
    <s v="1st Bank HOA Checking"/>
    <s v="Undeposited Funds"/>
    <n v="-100"/>
    <x v="1"/>
    <n v="1"/>
    <n v="21"/>
    <m/>
  </r>
  <r>
    <s v="Payment"/>
    <d v="2016-11-02T00:00:00"/>
    <d v="2016-10-25T00:00:00"/>
    <x v="9"/>
    <x v="28"/>
    <s v="1st Bank HOA Checking"/>
    <s v="Undeposited Funds"/>
    <n v="-100"/>
    <x v="1"/>
    <n v="1"/>
    <n v="21"/>
    <m/>
  </r>
  <r>
    <s v="Payment"/>
    <d v="2016-11-22T00:00:00"/>
    <d v="2016-11-22T00:00:00"/>
    <x v="9"/>
    <x v="28"/>
    <s v="1st Bank HOA Checking"/>
    <s v="Undeposited Funds"/>
    <n v="-100"/>
    <x v="1"/>
    <n v="1"/>
    <n v="21"/>
    <m/>
  </r>
  <r>
    <s v="Payment"/>
    <d v="2016-12-19T00:00:00"/>
    <d v="2016-12-08T00:00:00"/>
    <x v="9"/>
    <x v="28"/>
    <s v="1st Bank HOA Checking"/>
    <s v="Undeposited Funds"/>
    <n v="-100"/>
    <x v="1"/>
    <n v="1"/>
    <n v="21"/>
    <m/>
  </r>
  <r>
    <s v="Payment"/>
    <d v="2017-01-25T00:00:00"/>
    <d v="2017-01-25T00:00:00"/>
    <x v="2"/>
    <x v="28"/>
    <s v="1st Bank HOA Checking"/>
    <s v="Undeposited Funds"/>
    <n v="-100"/>
    <x v="1"/>
    <n v="1"/>
    <n v="21"/>
    <m/>
  </r>
  <r>
    <s v="Payment"/>
    <d v="2017-02-27T00:00:00"/>
    <d v="2017-02-27T00:00:00"/>
    <x v="2"/>
    <x v="28"/>
    <s v="1st Bank HOA Checking"/>
    <s v="Undeposited Funds"/>
    <n v="-100"/>
    <x v="1"/>
    <n v="1"/>
    <n v="21"/>
    <m/>
  </r>
  <r>
    <s v="Payment"/>
    <d v="2017-03-21T00:00:00"/>
    <d v="2017-03-18T00:00:00"/>
    <x v="2"/>
    <x v="28"/>
    <s v="1st Bank HOA Checking"/>
    <s v="Undeposited Funds"/>
    <n v="-100"/>
    <x v="1"/>
    <n v="1"/>
    <n v="21"/>
    <m/>
  </r>
  <r>
    <s v="Payment"/>
    <d v="2017-04-21T00:00:00"/>
    <d v="2017-04-10T00:00:00"/>
    <x v="2"/>
    <x v="28"/>
    <s v="1st Bank HOA Checking"/>
    <s v="Undeposited Funds"/>
    <n v="-100"/>
    <x v="1"/>
    <n v="1"/>
    <n v="21"/>
    <m/>
  </r>
  <r>
    <s v="Payment"/>
    <d v="2017-05-25T00:00:00"/>
    <d v="2017-05-10T00:00:00"/>
    <x v="2"/>
    <x v="28"/>
    <s v="1st Bank HOA Checking"/>
    <s v="Undeposited Funds"/>
    <n v="-100"/>
    <x v="1"/>
    <n v="1"/>
    <n v="21"/>
    <m/>
  </r>
  <r>
    <s v="Payment"/>
    <d v="2017-06-23T00:00:00"/>
    <d v="2017-06-21T00:00:00"/>
    <x v="2"/>
    <x v="28"/>
    <s v="1st Bank HOA Checking"/>
    <s v="Undeposited Funds"/>
    <n v="-100"/>
    <x v="1"/>
    <n v="1"/>
    <n v="21"/>
    <m/>
  </r>
  <r>
    <s v="Payment"/>
    <d v="2017-07-26T00:00:00"/>
    <d v="2017-07-22T00:00:00"/>
    <x v="2"/>
    <x v="28"/>
    <s v="1st Bank HOA Checking"/>
    <s v="Undeposited Funds"/>
    <n v="-100"/>
    <x v="1"/>
    <n v="1"/>
    <n v="21"/>
    <m/>
  </r>
  <r>
    <s v="Payment"/>
    <d v="2017-08-24T00:00:00"/>
    <d v="2017-08-24T00:00:00"/>
    <x v="2"/>
    <x v="28"/>
    <s v="1st Bank HOA Checking"/>
    <s v="Undeposited Funds"/>
    <n v="-100"/>
    <x v="1"/>
    <n v="1"/>
    <n v="21"/>
    <m/>
  </r>
  <r>
    <s v="Payment"/>
    <d v="2017-09-25T00:00:00"/>
    <d v="2017-09-21T00:00:00"/>
    <x v="2"/>
    <x v="28"/>
    <s v="1st Bank HOA Checking"/>
    <s v="Undeposited Funds"/>
    <n v="-100"/>
    <x v="1"/>
    <n v="1"/>
    <n v="21"/>
    <m/>
  </r>
  <r>
    <s v="Payment"/>
    <d v="2017-10-23T00:00:00"/>
    <d v="2017-10-23T00:00:00"/>
    <x v="2"/>
    <x v="28"/>
    <s v="1st Bank HOA Checking"/>
    <s v="Undeposited Funds"/>
    <n v="-100"/>
    <x v="1"/>
    <n v="1"/>
    <n v="21"/>
    <m/>
  </r>
  <r>
    <s v="Payment"/>
    <d v="2017-11-21T00:00:00"/>
    <d v="2017-11-21T00:00:00"/>
    <x v="2"/>
    <x v="28"/>
    <s v="1st Bank HOA Checking"/>
    <s v="Undeposited Funds"/>
    <n v="-100"/>
    <x v="1"/>
    <n v="1"/>
    <n v="21"/>
    <m/>
  </r>
  <r>
    <s v="Payment"/>
    <d v="2017-12-14T00:00:00"/>
    <d v="2017-12-14T00:00:00"/>
    <x v="2"/>
    <x v="28"/>
    <s v="1st Bank HOA Checking"/>
    <s v="Undeposited Funds"/>
    <n v="-100"/>
    <x v="1"/>
    <n v="1"/>
    <n v="21"/>
    <m/>
  </r>
  <r>
    <s v="Payment"/>
    <d v="2018-02-22T00:00:00"/>
    <d v="2018-02-22T00:00:00"/>
    <x v="0"/>
    <x v="28"/>
    <s v="1st Bank HOA Checking"/>
    <s v="Undeposited Funds"/>
    <n v="-100"/>
    <x v="1"/>
    <n v="1"/>
    <n v="21"/>
    <m/>
  </r>
  <r>
    <s v="Payment"/>
    <d v="2018-04-12T00:00:00"/>
    <d v="2018-04-12T00:00:00"/>
    <x v="0"/>
    <x v="28"/>
    <s v="1st Bank HOA Checking"/>
    <s v="Undeposited Funds"/>
    <n v="-100"/>
    <x v="1"/>
    <n v="1"/>
    <n v="21"/>
    <m/>
  </r>
  <r>
    <s v="Payment"/>
    <d v="2018-04-19T00:00:00"/>
    <d v="2018-04-17T00:00:00"/>
    <x v="0"/>
    <x v="28"/>
    <s v="1st Bank HOA Checking"/>
    <s v="Undeposited Funds"/>
    <n v="-100"/>
    <x v="1"/>
    <n v="1"/>
    <n v="21"/>
    <m/>
  </r>
  <r>
    <s v="Payment"/>
    <d v="2018-05-07T00:00:00"/>
    <d v="2018-05-07T00:00:00"/>
    <x v="0"/>
    <x v="28"/>
    <s v="1st Bank HOA Checking"/>
    <s v="Undeposited Funds"/>
    <n v="-600"/>
    <x v="1"/>
    <n v="6"/>
    <n v="21"/>
    <m/>
  </r>
  <r>
    <s v="Payment"/>
    <d v="2018-05-25T00:00:00"/>
    <d v="2018-05-25T00:00:00"/>
    <x v="0"/>
    <x v="28"/>
    <s v="1st Bank HOA Checking"/>
    <s v="Undeposited Funds"/>
    <n v="-100"/>
    <x v="1"/>
    <n v="1"/>
    <n v="21"/>
    <m/>
  </r>
  <r>
    <s v="Payment"/>
    <d v="2018-07-05T00:00:00"/>
    <d v="2018-06-22T00:00:00"/>
    <x v="0"/>
    <x v="28"/>
    <s v="1st Bank HOA Checking"/>
    <s v="Undeposited Funds"/>
    <n v="-100"/>
    <x v="1"/>
    <n v="1"/>
    <n v="21"/>
    <m/>
  </r>
  <r>
    <s v="Payment"/>
    <d v="2018-07-27T00:00:00"/>
    <d v="2018-07-27T00:00:00"/>
    <x v="0"/>
    <x v="28"/>
    <s v="1st Bank HOA Checking"/>
    <s v="Undeposited Funds"/>
    <n v="-100"/>
    <x v="1"/>
    <n v="1"/>
    <n v="21"/>
    <m/>
  </r>
  <r>
    <s v="Payment"/>
    <d v="2018-08-20T00:00:00"/>
    <d v="2018-08-20T00:00:00"/>
    <x v="0"/>
    <x v="28"/>
    <s v="1st Bank HOA Checking"/>
    <s v="Undeposited Funds"/>
    <n v="-100"/>
    <x v="1"/>
    <n v="1"/>
    <n v="21"/>
    <m/>
  </r>
  <r>
    <s v="Payment"/>
    <d v="2018-10-09T00:00:00"/>
    <d v="2018-10-05T00:00:00"/>
    <x v="0"/>
    <x v="28"/>
    <s v="1st Bank HOA Checking"/>
    <s v="Undeposited Funds"/>
    <n v="-100"/>
    <x v="1"/>
    <n v="1"/>
    <n v="21"/>
    <m/>
  </r>
  <r>
    <s v="Payment"/>
    <d v="2018-10-30T00:00:00"/>
    <d v="2018-10-30T00:00:00"/>
    <x v="0"/>
    <x v="28"/>
    <s v="1st Bank HOA Checking"/>
    <s v="Undeposited Funds"/>
    <n v="-100"/>
    <x v="1"/>
    <n v="1"/>
    <n v="21"/>
    <m/>
  </r>
  <r>
    <s v="Payment"/>
    <d v="2018-11-21T00:00:00"/>
    <d v="2018-11-21T00:00:00"/>
    <x v="0"/>
    <x v="28"/>
    <s v="1st Bank HOA Checking"/>
    <s v="Undeposited Funds"/>
    <n v="-100"/>
    <x v="1"/>
    <n v="1"/>
    <n v="21"/>
    <m/>
  </r>
  <r>
    <s v="Payment"/>
    <d v="2019-01-07T00:00:00"/>
    <d v="2019-01-04T00:00:00"/>
    <x v="1"/>
    <x v="28"/>
    <s v="1st Bank HOA Checking"/>
    <s v="Undeposited Funds"/>
    <n v="-100"/>
    <x v="1"/>
    <n v="1"/>
    <n v="21"/>
    <m/>
  </r>
  <r>
    <s v="Payment"/>
    <d v="2019-01-30T00:00:00"/>
    <d v="2019-01-20T00:00:00"/>
    <x v="1"/>
    <x v="28"/>
    <s v="1st Bank HOA Checking"/>
    <s v="Undeposited Funds"/>
    <n v="-100"/>
    <x v="1"/>
    <n v="1"/>
    <n v="21"/>
    <m/>
  </r>
  <r>
    <s v="Payment"/>
    <d v="2019-02-26T00:00:00"/>
    <d v="2019-02-26T00:00:00"/>
    <x v="1"/>
    <x v="28"/>
    <s v="1st Bank HOA Checking"/>
    <s v="Undeposited Funds"/>
    <n v="-100"/>
    <x v="1"/>
    <n v="1"/>
    <n v="21"/>
    <m/>
  </r>
  <r>
    <s v="Payment"/>
    <d v="2019-03-22T00:00:00"/>
    <d v="2019-03-22T00:00:00"/>
    <x v="1"/>
    <x v="28"/>
    <s v="1st Bank HOA Checking"/>
    <s v="Undeposited Funds"/>
    <n v="-100"/>
    <x v="1"/>
    <n v="1"/>
    <n v="21"/>
    <m/>
  </r>
  <r>
    <s v="Payment"/>
    <d v="2019-05-02T00:00:00"/>
    <d v="2019-05-02T00:00:00"/>
    <x v="1"/>
    <x v="28"/>
    <s v="1st Bank HOA Checking"/>
    <s v="Undeposited Funds"/>
    <n v="-100"/>
    <x v="1"/>
    <n v="1"/>
    <n v="21"/>
    <m/>
  </r>
  <r>
    <s v="Payment"/>
    <d v="2019-09-24T00:00:00"/>
    <d v="2019-09-22T00:00:00"/>
    <x v="1"/>
    <x v="28"/>
    <s v="1st Bank HOA Checking"/>
    <s v="Undeposited Funds"/>
    <n v="-300"/>
    <x v="1"/>
    <n v="1"/>
    <n v="21"/>
    <m/>
  </r>
  <r>
    <s v="Payment"/>
    <d v="2020-01-07T00:00:00"/>
    <d v="2020-01-07T00:00:00"/>
    <x v="1"/>
    <x v="28"/>
    <s v="1st Bank HOA Checking"/>
    <s v="Undeposited Funds"/>
    <n v="-300"/>
    <x v="1"/>
    <n v="3"/>
    <n v="21"/>
    <s v="$400 (total) = $100 left from Q2 + $300 for Q3"/>
  </r>
  <r>
    <s v="Payment"/>
    <d v="2020-01-07T00:00:00"/>
    <d v="2020-01-07T00:00:00"/>
    <x v="1"/>
    <x v="28"/>
    <s v="1st Bank HOA Checking"/>
    <s v="Undeposited Funds"/>
    <n v="-100"/>
    <x v="1"/>
    <n v="1"/>
    <n v="21"/>
    <s v="$400 (total) = $100 left from Q2 + $300 for Q3"/>
  </r>
  <r>
    <s v="Payment"/>
    <d v="2015-07-13T00:00:00"/>
    <d v="2015-07-06T00:00:00"/>
    <x v="8"/>
    <x v="29"/>
    <s v="1st Bank HOA Checking"/>
    <s v="Undeposited Funds"/>
    <n v="-100"/>
    <x v="1"/>
    <s v="Jul 2015"/>
    <n v="22"/>
    <s v="purch 6/25/15"/>
  </r>
  <r>
    <s v="Payment"/>
    <d v="2015-07-20T00:00:00"/>
    <d v="2015-07-19T00:00:00"/>
    <x v="8"/>
    <x v="29"/>
    <s v="1st Bank HOA Checking"/>
    <s v="Undeposited Funds"/>
    <n v="-500"/>
    <x v="1"/>
    <s v="Aug-Dec 2015"/>
    <n v="22"/>
    <m/>
  </r>
  <r>
    <m/>
    <d v="2015-11-20T00:00:00"/>
    <d v="2015-11-20T00:00:00"/>
    <x v="8"/>
    <x v="29"/>
    <s v="1st Bank HOA Checking"/>
    <s v="Miscellaneous Income"/>
    <n v="-300"/>
    <x v="1"/>
    <s v="Jan-Mar 2016"/>
    <n v="22"/>
    <s v="Changed from &quot;Misc Income&quot; to &quot;Dues&quot;"/>
  </r>
  <r>
    <s v="Payment"/>
    <d v="2016-03-03T00:00:00"/>
    <d v="2016-03-03T00:00:00"/>
    <x v="9"/>
    <x v="29"/>
    <s v="1st Bank HOA Checking"/>
    <s v="Undeposited Funds"/>
    <n v="-600"/>
    <x v="1"/>
    <s v="Apr-Sep 2016"/>
    <n v="22"/>
    <m/>
  </r>
  <r>
    <s v="Payment"/>
    <d v="2016-09-20T00:00:00"/>
    <d v="2016-09-20T00:00:00"/>
    <x v="9"/>
    <x v="29"/>
    <s v="1st Bank HOA Checking"/>
    <s v="Undeposited Funds"/>
    <n v="-600"/>
    <x v="1"/>
    <s v="Oct 2016-Mar 2017"/>
    <n v="22"/>
    <m/>
  </r>
  <r>
    <s v="Payment"/>
    <d v="2017-03-31T00:00:00"/>
    <d v="2017-03-31T00:00:00"/>
    <x v="2"/>
    <x v="29"/>
    <s v="1st Bank HOA Checking"/>
    <s v="Undeposited Funds"/>
    <n v="100"/>
    <x v="0"/>
    <s v="2017 (complete)"/>
    <n v="22"/>
    <m/>
  </r>
  <r>
    <s v="Payment"/>
    <d v="2017-03-31T00:00:00"/>
    <d v="2017-03-31T00:00:00"/>
    <x v="2"/>
    <x v="29"/>
    <s v="1st Bank HOA Checking"/>
    <s v="Undeposited Funds"/>
    <n v="-1200"/>
    <x v="1"/>
    <s v="2017 (complete)"/>
    <n v="22"/>
    <m/>
  </r>
  <r>
    <s v="Payment"/>
    <d v="2018-04-17T00:00:00"/>
    <d v="2018-04-15T00:00:00"/>
    <x v="0"/>
    <x v="29"/>
    <s v="1st Bank HOA Checking"/>
    <s v="Undeposited Funds"/>
    <n v="-100"/>
    <x v="1"/>
    <s v="Jan 2018"/>
    <n v="22"/>
    <m/>
  </r>
  <r>
    <s v="Payment"/>
    <d v="2018-04-17T00:00:00"/>
    <d v="2018-04-15T00:00:00"/>
    <x v="0"/>
    <x v="29"/>
    <s v="1st Bank HOA Checking"/>
    <s v="Undeposited Funds"/>
    <n v="-100"/>
    <x v="1"/>
    <s v="Feb 2018"/>
    <n v="22"/>
    <m/>
  </r>
  <r>
    <s v="Payment"/>
    <d v="2018-04-17T00:00:00"/>
    <d v="2018-04-15T00:00:00"/>
    <x v="0"/>
    <x v="29"/>
    <s v="1st Bank HOA Checking"/>
    <s v="Undeposited Funds"/>
    <n v="-100"/>
    <x v="1"/>
    <s v="Mar 2018"/>
    <n v="22"/>
    <m/>
  </r>
  <r>
    <s v="Payment"/>
    <d v="2018-07-16T00:00:00"/>
    <d v="2018-07-16T00:00:00"/>
    <x v="0"/>
    <x v="29"/>
    <s v="1st Bank HOA Checking"/>
    <s v="Undeposited Funds"/>
    <n v="-418.75"/>
    <x v="9"/>
    <m/>
    <n v="22"/>
    <m/>
  </r>
  <r>
    <s v="Payment"/>
    <d v="2018-07-16T00:00:00"/>
    <d v="2018-07-16T00:00:00"/>
    <x v="0"/>
    <x v="29"/>
    <s v="1st Bank HOA Checking"/>
    <s v="Undeposited Funds"/>
    <n v="-100"/>
    <x v="1"/>
    <s v="Apr 2018"/>
    <n v="22"/>
    <m/>
  </r>
  <r>
    <s v="Payment"/>
    <d v="2018-07-16T00:00:00"/>
    <d v="2018-07-16T00:00:00"/>
    <x v="0"/>
    <x v="29"/>
    <s v="1st Bank HOA Checking"/>
    <s v="Undeposited Funds"/>
    <n v="-100"/>
    <x v="1"/>
    <s v="May 2018"/>
    <n v="22"/>
    <m/>
  </r>
  <r>
    <s v="Payment"/>
    <d v="2018-07-16T00:00:00"/>
    <d v="2018-07-16T00:00:00"/>
    <x v="0"/>
    <x v="29"/>
    <s v="1st Bank HOA Checking"/>
    <s v="Undeposited Funds"/>
    <n v="-100"/>
    <x v="1"/>
    <s v="Jun 2018"/>
    <n v="22"/>
    <m/>
  </r>
  <r>
    <s v="Payment"/>
    <d v="2018-07-16T00:00:00"/>
    <d v="2018-07-16T00:00:00"/>
    <x v="0"/>
    <x v="29"/>
    <s v="1st Bank HOA Checking"/>
    <s v="Undeposited Funds"/>
    <n v="-100"/>
    <x v="1"/>
    <s v="Jul 2018"/>
    <n v="22"/>
    <m/>
  </r>
  <r>
    <s v="Payment"/>
    <d v="2018-08-31T00:00:00"/>
    <d v="2018-08-29T00:00:00"/>
    <x v="0"/>
    <x v="29"/>
    <s v="1st Bank HOA Checking"/>
    <s v="Undeposited Funds"/>
    <n v="-100"/>
    <x v="1"/>
    <s v="Aug 2018"/>
    <n v="22"/>
    <m/>
  </r>
  <r>
    <s v="Payment"/>
    <d v="2018-09-21T00:00:00"/>
    <d v="2018-09-19T00:00:00"/>
    <x v="0"/>
    <x v="29"/>
    <s v="1st Bank HOA Checking"/>
    <s v="Undeposited Funds"/>
    <n v="-100"/>
    <x v="1"/>
    <s v="Sep 2018"/>
    <n v="22"/>
    <m/>
  </r>
  <r>
    <s v="Payment"/>
    <d v="2018-10-19T00:00:00"/>
    <d v="2018-10-17T00:00:00"/>
    <x v="0"/>
    <x v="29"/>
    <s v="1st Bank HOA Checking"/>
    <s v="Undeposited Funds"/>
    <n v="-100"/>
    <x v="1"/>
    <s v="Oct 2018"/>
    <n v="22"/>
    <m/>
  </r>
  <r>
    <s v="Payment"/>
    <d v="2010-11-08T00:00:00"/>
    <d v="2010-11-08T00:00:00"/>
    <x v="3"/>
    <x v="30"/>
    <s v="1st Bank HOA Checking"/>
    <s v="Undeposited Funds"/>
    <n v="-450"/>
    <x v="2"/>
    <s v="$450 11/16/10 transfer fm 1st Bank HOA Checking to 1st Bank Savings"/>
    <n v="23"/>
    <s v="Changed fm &quot;Dues&quot; to &quot;Working Capital Contribution&quot;; in QB as Reserve Funds"/>
  </r>
  <r>
    <s v="Payment"/>
    <d v="2010-11-08T00:00:00"/>
    <d v="2010-11-08T00:00:00"/>
    <x v="3"/>
    <x v="30"/>
    <s v="1st Bank HOA Checking"/>
    <s v="Undeposited Funds"/>
    <n v="-125"/>
    <x v="1"/>
    <n v="1"/>
    <n v="23"/>
    <m/>
  </r>
  <r>
    <s v="Payment"/>
    <d v="2011-01-10T00:00:00"/>
    <d v="2011-01-10T00:00:00"/>
    <x v="4"/>
    <x v="30"/>
    <s v="1st Bank HOA Checking"/>
    <s v="Undeposited Funds"/>
    <n v="-250"/>
    <x v="1"/>
    <n v="2"/>
    <n v="23"/>
    <m/>
  </r>
  <r>
    <s v="Payment"/>
    <d v="2011-02-22T00:00:00"/>
    <d v="2011-02-21T00:00:00"/>
    <x v="4"/>
    <x v="30"/>
    <s v="1st Bank HOA Checking"/>
    <s v="Undeposited Funds"/>
    <n v="-125"/>
    <x v="1"/>
    <n v="1"/>
    <n v="23"/>
    <m/>
  </r>
  <r>
    <s v="Payment"/>
    <d v="2011-04-18T00:00:00"/>
    <d v="2011-04-14T00:00:00"/>
    <x v="4"/>
    <x v="30"/>
    <s v="1st Bank HOA Checking"/>
    <s v="Undeposited Funds"/>
    <n v="-250"/>
    <x v="1"/>
    <n v="2"/>
    <n v="23"/>
    <m/>
  </r>
  <r>
    <s v="Payment"/>
    <d v="2011-06-10T00:00:00"/>
    <d v="2011-06-10T00:00:00"/>
    <x v="4"/>
    <x v="30"/>
    <s v="1st Bank HOA Checking"/>
    <s v="Undeposited Funds"/>
    <n v="-250"/>
    <x v="1"/>
    <n v="2"/>
    <n v="23"/>
    <m/>
  </r>
  <r>
    <s v="Payment"/>
    <d v="2011-08-02T00:00:00"/>
    <d v="2011-07-29T00:00:00"/>
    <x v="4"/>
    <x v="30"/>
    <s v="1st Bank HOA Checking"/>
    <s v="Undeposited Funds"/>
    <n v="-250"/>
    <x v="1"/>
    <n v="2"/>
    <n v="23"/>
    <m/>
  </r>
  <r>
    <s v="Payment"/>
    <d v="2011-10-27T00:00:00"/>
    <d v="2011-10-27T00:00:00"/>
    <x v="4"/>
    <x v="30"/>
    <s v="1st Bank HOA Checking"/>
    <s v="Undeposited Funds"/>
    <n v="-375"/>
    <x v="1"/>
    <n v="3"/>
    <n v="23"/>
    <m/>
  </r>
  <r>
    <s v="Payment"/>
    <d v="2012-02-06T00:00:00"/>
    <d v="2012-02-05T00:00:00"/>
    <x v="5"/>
    <x v="30"/>
    <s v="1st Bank HOA Checking"/>
    <s v="Undeposited Funds"/>
    <n v="37.5"/>
    <x v="0"/>
    <s v="2012 (complete)"/>
    <n v="23"/>
    <s v="full year discount -$37.50 plus one month from the previous year"/>
  </r>
  <r>
    <s v="Payment"/>
    <d v="2012-02-06T00:00:00"/>
    <d v="2012-02-05T00:00:00"/>
    <x v="5"/>
    <x v="30"/>
    <s v="1st Bank HOA Checking"/>
    <s v="Undeposited Funds"/>
    <n v="-1500"/>
    <x v="1"/>
    <m/>
    <n v="23"/>
    <s v="full year discount -$37.50 plus one month from the previous year"/>
  </r>
  <r>
    <s v="Payment"/>
    <d v="2012-02-06T00:00:00"/>
    <d v="2012-02-05T00:00:00"/>
    <x v="5"/>
    <x v="30"/>
    <s v="1st Bank HOA Checking"/>
    <s v="Undeposited Funds"/>
    <n v="-125"/>
    <x v="1"/>
    <m/>
    <n v="23"/>
    <s v="Pmt from 2011; full year discount -$37.50 plus one month from the previous year"/>
  </r>
  <r>
    <s v="Payment"/>
    <d v="2013-03-18T00:00:00"/>
    <d v="2013-03-16T00:00:00"/>
    <x v="6"/>
    <x v="30"/>
    <s v="1st Bank HOA Checking"/>
    <s v="Undeposited Funds"/>
    <n v="-500"/>
    <x v="1"/>
    <n v="4"/>
    <n v="23"/>
    <m/>
  </r>
  <r>
    <s v="Payment"/>
    <d v="2013-05-21T00:00:00"/>
    <d v="2013-05-21T00:00:00"/>
    <x v="6"/>
    <x v="30"/>
    <s v="1st Bank HOA Checking"/>
    <s v="Undeposited Funds"/>
    <n v="-375"/>
    <x v="1"/>
    <n v="3"/>
    <n v="23"/>
    <m/>
  </r>
  <r>
    <s v="Payment"/>
    <d v="2013-08-19T00:00:00"/>
    <d v="2013-08-19T00:00:00"/>
    <x v="6"/>
    <x v="30"/>
    <s v="1st Bank HOA Checking"/>
    <s v="Undeposited Funds"/>
    <n v="-250"/>
    <x v="1"/>
    <n v="2"/>
    <n v="23"/>
    <m/>
  </r>
  <r>
    <s v="Payment"/>
    <d v="2014-01-02T00:00:00"/>
    <d v="2014-01-02T00:00:00"/>
    <x v="7"/>
    <x v="30"/>
    <s v="1st Bank HOA Checking"/>
    <s v="Undeposited Funds"/>
    <n v="-125"/>
    <x v="1"/>
    <n v="1"/>
    <n v="23"/>
    <m/>
  </r>
  <r>
    <s v="Payment"/>
    <d v="2014-01-02T00:00:00"/>
    <d v="2014-01-02T00:00:00"/>
    <x v="7"/>
    <x v="30"/>
    <s v="1st Bank HOA Checking"/>
    <s v="Undeposited Funds"/>
    <n v="-125"/>
    <x v="1"/>
    <n v="1"/>
    <n v="23"/>
    <m/>
  </r>
  <r>
    <s v="Payment"/>
    <d v="2014-01-02T00:00:00"/>
    <d v="2014-01-02T00:00:00"/>
    <x v="7"/>
    <x v="30"/>
    <s v="1st Bank HOA Checking"/>
    <s v="Undeposited Funds"/>
    <n v="-125"/>
    <x v="1"/>
    <n v="1"/>
    <n v="23"/>
    <m/>
  </r>
  <r>
    <s v="Payment"/>
    <d v="2014-05-21T00:00:00"/>
    <d v="2014-05-06T00:00:00"/>
    <x v="7"/>
    <x v="30"/>
    <s v="1st Bank HOA Checking"/>
    <s v="Undeposited Funds"/>
    <n v="100"/>
    <x v="0"/>
    <s v="2014 (complete)"/>
    <n v="23"/>
    <m/>
  </r>
  <r>
    <s v="Payment"/>
    <d v="2014-05-21T00:00:00"/>
    <d v="2014-05-06T00:00:00"/>
    <x v="7"/>
    <x v="30"/>
    <s v="1st Bank HOA Checking"/>
    <s v="Undeposited Funds"/>
    <n v="-1500"/>
    <x v="1"/>
    <s v="2014 (complete)"/>
    <n v="23"/>
    <m/>
  </r>
  <r>
    <s v="Payment"/>
    <d v="2015-04-23T00:00:00"/>
    <d v="2015-04-23T00:00:00"/>
    <x v="8"/>
    <x v="30"/>
    <s v="1st Bank HOA Checking"/>
    <s v="Undeposited Funds"/>
    <n v="100"/>
    <x v="0"/>
    <s v="2015 (complete)"/>
    <n v="23"/>
    <m/>
  </r>
  <r>
    <s v="Payment"/>
    <d v="2015-04-23T00:00:00"/>
    <d v="2015-04-23T00:00:00"/>
    <x v="8"/>
    <x v="30"/>
    <s v="1st Bank HOA Checking"/>
    <s v="Undeposited Funds"/>
    <n v="-1500"/>
    <x v="1"/>
    <s v="2015 (complete)"/>
    <n v="23"/>
    <m/>
  </r>
  <r>
    <s v="Payment"/>
    <d v="2016-04-06T00:00:00"/>
    <d v="2016-04-06T00:00:00"/>
    <x v="9"/>
    <x v="30"/>
    <s v="1st Bank HOA Checking"/>
    <s v="Undeposited Funds"/>
    <n v="-300"/>
    <x v="1"/>
    <n v="3"/>
    <n v="23"/>
    <m/>
  </r>
  <r>
    <s v="Payment"/>
    <d v="2016-10-12T00:00:00"/>
    <d v="2016-09-20T00:00:00"/>
    <x v="9"/>
    <x v="30"/>
    <s v="1st Bank HOA Checking"/>
    <s v="Undeposited Funds"/>
    <n v="-600"/>
    <x v="1"/>
    <n v="6"/>
    <n v="23"/>
    <m/>
  </r>
  <r>
    <s v="Payment"/>
    <d v="2016-11-09T00:00:00"/>
    <d v="2016-11-05T00:00:00"/>
    <x v="9"/>
    <x v="31"/>
    <s v="1st Bank HOA Checking"/>
    <s v="Undeposited Funds"/>
    <n v="-1200"/>
    <x v="1"/>
    <s v="2017 (complete)"/>
    <n v="23"/>
    <m/>
  </r>
  <r>
    <s v="Payment"/>
    <d v="2016-11-09T00:00:00"/>
    <d v="2016-11-05T00:00:00"/>
    <x v="9"/>
    <x v="31"/>
    <s v="1st Bank HOA Checking"/>
    <s v="Undeposited Funds"/>
    <n v="-200"/>
    <x v="1"/>
    <s v="Nov-Dec 2016"/>
    <n v="23"/>
    <s v="Purch 9/19/16; First full month paid Nov 2016 (?)"/>
  </r>
  <r>
    <s v="Payment"/>
    <d v="2018-02-22T00:00:00"/>
    <d v="2018-02-22T00:00:00"/>
    <x v="0"/>
    <x v="31"/>
    <s v="1st Bank HOA Checking"/>
    <s v="Undeposited Funds"/>
    <n v="100"/>
    <x v="0"/>
    <s v="2018 (complete)"/>
    <n v="23"/>
    <m/>
  </r>
  <r>
    <s v="Payment"/>
    <d v="2018-02-22T00:00:00"/>
    <d v="2018-02-22T00:00:00"/>
    <x v="0"/>
    <x v="31"/>
    <s v="1st Bank HOA Checking"/>
    <s v="Undeposited Funds"/>
    <n v="-1200"/>
    <x v="1"/>
    <s v="2018 (complete)"/>
    <n v="23"/>
    <m/>
  </r>
  <r>
    <s v="Payment"/>
    <d v="2018-06-25T00:00:00"/>
    <d v="2018-06-22T00:00:00"/>
    <x v="0"/>
    <x v="31"/>
    <s v="1st Bank HOA Checking"/>
    <s v="Undeposited Funds"/>
    <n v="-90"/>
    <x v="5"/>
    <m/>
    <n v="23"/>
    <m/>
  </r>
  <r>
    <s v="Payment"/>
    <d v="2018-12-20T00:00:00"/>
    <d v="2018-12-19T00:00:00"/>
    <x v="0"/>
    <x v="31"/>
    <s v="1st Bank HOA Checking"/>
    <s v="Undeposited Funds"/>
    <n v="-137.5"/>
    <x v="9"/>
    <m/>
    <n v="23"/>
    <m/>
  </r>
  <r>
    <s v="Payment"/>
    <d v="2019-01-28T00:00:00"/>
    <d v="2019-01-25T00:00:00"/>
    <x v="1"/>
    <x v="31"/>
    <s v="1st Bank HOA Checking"/>
    <s v="Undeposited Funds"/>
    <n v="-85.71"/>
    <x v="9"/>
    <m/>
    <n v="23"/>
    <m/>
  </r>
  <r>
    <m/>
    <d v="2019-04-26T00:00:00"/>
    <d v="2019-04-26T00:00:00"/>
    <x v="1"/>
    <x v="31"/>
    <s v="1st Bank HOA Checking"/>
    <s v="Miscellaneous Income"/>
    <n v="-300"/>
    <x v="11"/>
    <s v="??"/>
    <n v="23"/>
    <s v="donation - Misc Income in QB "/>
  </r>
  <r>
    <m/>
    <d v="2019-04-26T00:00:00"/>
    <d v="2019-04-26T00:00:00"/>
    <x v="1"/>
    <x v="31"/>
    <s v="1st Bank HOA Checking"/>
    <s v="Miscellaneous Income"/>
    <n v="-1200"/>
    <x v="1"/>
    <s v="2019 (complete)"/>
    <n v="23"/>
    <s v="donation - Misc Income in QB "/>
  </r>
  <r>
    <s v="Payment"/>
    <d v="2018-02-20T00:00:00"/>
    <d v="2018-02-15T00:00:00"/>
    <x v="0"/>
    <x v="32"/>
    <s v="1st Bank HOA Checking"/>
    <s v="Undeposited Funds"/>
    <n v="100"/>
    <x v="0"/>
    <s v="2018 (complete)"/>
    <n v="24"/>
    <s v="full year dues -$100 (one month already paid)"/>
  </r>
  <r>
    <s v="Payment"/>
    <d v="2018-02-20T00:00:00"/>
    <d v="2018-02-15T00:00:00"/>
    <x v="0"/>
    <x v="32"/>
    <s v="1st Bank HOA Checking"/>
    <s v="Undeposited Funds"/>
    <n v="-1100"/>
    <x v="1"/>
    <s v="2018 (complete)"/>
    <n v="24"/>
    <s v="full year dues -$100 (one month already paid)"/>
  </r>
  <r>
    <s v="Payment"/>
    <d v="2018-02-22T00:00:00"/>
    <d v="2018-02-22T00:00:00"/>
    <x v="0"/>
    <x v="32"/>
    <s v="1st Bank HOA Checking"/>
    <s v="Undeposited Funds"/>
    <n v="-200"/>
    <x v="1"/>
    <n v="2"/>
    <n v="24"/>
    <m/>
  </r>
  <r>
    <s v="Payment"/>
    <d v="2018-12-20T00:00:00"/>
    <d v="2018-12-19T00:00:00"/>
    <x v="0"/>
    <x v="32"/>
    <s v="1st Bank HOA Checking"/>
    <s v="Undeposited Funds"/>
    <n v="-145"/>
    <x v="10"/>
    <m/>
    <n v="24"/>
    <s v="plan review $300 less credit of $155 applied (??)"/>
  </r>
  <r>
    <s v="Payment"/>
    <d v="2019-05-09T00:00:00"/>
    <d v="2019-05-07T00:00:00"/>
    <x v="1"/>
    <x v="32"/>
    <s v="1st Bank HOA Checking"/>
    <s v="Undeposited Funds"/>
    <n v="-300"/>
    <x v="1"/>
    <n v="3"/>
    <n v="24"/>
    <m/>
  </r>
  <r>
    <s v="Payment"/>
    <d v="2019-05-09T00:00:00"/>
    <d v="2019-05-07T00:00:00"/>
    <x v="1"/>
    <x v="32"/>
    <s v="1st Bank HOA Checking"/>
    <s v="Undeposited Funds"/>
    <n v="-300"/>
    <x v="1"/>
    <n v="3"/>
    <n v="24"/>
    <m/>
  </r>
  <r>
    <s v="Payment"/>
    <d v="2019-06-19T00:00:00"/>
    <d v="2019-06-17T00:00:00"/>
    <x v="1"/>
    <x v="32"/>
    <s v="1st Bank HOA Checking"/>
    <s v="Undeposited Funds"/>
    <n v="-300"/>
    <x v="1"/>
    <n v="3"/>
    <n v="24"/>
    <m/>
  </r>
  <r>
    <s v="Payment"/>
    <d v="2019-09-20T00:00:00"/>
    <d v="2019-09-18T00:00:00"/>
    <x v="1"/>
    <x v="32"/>
    <s v="1st Bank HOA Checking"/>
    <s v="Undeposited Funds"/>
    <n v="-300"/>
    <x v="1"/>
    <n v="3"/>
    <n v="24"/>
    <m/>
  </r>
  <r>
    <m/>
    <d v="2019-02-11T00:00:00"/>
    <d v="2019-02-11T00:00:00"/>
    <x v="1"/>
    <x v="33"/>
    <s v="1st Bank HOA Checking"/>
    <s v="Escrow Demand Income"/>
    <n v="-250"/>
    <x v="12"/>
    <m/>
    <n v="25"/>
    <s v="&quot;Escrow Demand Income&quot;; Payor Mountain Land Title Company"/>
  </r>
  <r>
    <m/>
    <d v="2019-02-11T00:00:00"/>
    <d v="2019-02-11T00:00:00"/>
    <x v="1"/>
    <x v="33"/>
    <s v="1st Bank HOA Checking"/>
    <s v="Escrow Demand Income"/>
    <n v="-250"/>
    <x v="13"/>
    <m/>
    <n v="25"/>
    <s v="&quot;Escrow Demand Income&quot;; Payor Mountain Land Title Company"/>
  </r>
  <r>
    <s v="Payment"/>
    <d v="2019-02-12T00:00:00"/>
    <d v="2019-02-10T00:00:00"/>
    <x v="1"/>
    <x v="33"/>
    <s v="1st Bank HOA Checking"/>
    <s v="Undeposited Funds"/>
    <n v="-300"/>
    <x v="1"/>
    <s v="Feb-Apr 2019"/>
    <n v="25"/>
    <m/>
  </r>
  <r>
    <m/>
    <d v="2007-03-30T00:00:00"/>
    <d v="2007-03-30T00:00:00"/>
    <x v="12"/>
    <x v="34"/>
    <s v="FNBC Savings 2184"/>
    <s v="Interest Income"/>
    <n v="-0.13"/>
    <x v="14"/>
    <m/>
    <s v="n/a"/>
    <m/>
  </r>
  <r>
    <m/>
    <d v="2007-04-30T00:00:00"/>
    <d v="2007-04-30T00:00:00"/>
    <x v="12"/>
    <x v="34"/>
    <s v="FNBC Savings 2184"/>
    <s v="Interest Income"/>
    <n v="-1.03"/>
    <x v="14"/>
    <m/>
    <s v="n/a"/>
    <m/>
  </r>
  <r>
    <m/>
    <d v="2007-05-31T00:00:00"/>
    <d v="2007-05-31T00:00:00"/>
    <x v="12"/>
    <x v="34"/>
    <s v="FNBC Savings 2184"/>
    <s v="Interest Income"/>
    <n v="-1.07"/>
    <x v="14"/>
    <m/>
    <s v="n/a"/>
    <m/>
  </r>
  <r>
    <m/>
    <d v="2007-06-29T00:00:00"/>
    <d v="2007-06-29T00:00:00"/>
    <x v="12"/>
    <x v="34"/>
    <s v="FNBC Savings 2184"/>
    <s v="Interest Income"/>
    <n v="-1.03"/>
    <x v="14"/>
    <m/>
    <s v="n/a"/>
    <m/>
  </r>
  <r>
    <m/>
    <d v="2007-07-31T00:00:00"/>
    <d v="2007-07-31T00:00:00"/>
    <x v="12"/>
    <x v="34"/>
    <s v="FNBC Savings 2184"/>
    <s v="Interest Income"/>
    <n v="-1.06"/>
    <x v="14"/>
    <m/>
    <s v="n/a"/>
    <m/>
  </r>
  <r>
    <m/>
    <d v="2007-08-29T00:00:00"/>
    <d v="2007-08-29T00:00:00"/>
    <x v="12"/>
    <x v="34"/>
    <s v="FNBC Savings 2184"/>
    <s v="Interest Income"/>
    <n v="-1.07"/>
    <x v="14"/>
    <m/>
    <s v="n/a"/>
    <m/>
  </r>
  <r>
    <m/>
    <d v="2007-09-28T00:00:00"/>
    <d v="2007-09-28T00:00:00"/>
    <x v="12"/>
    <x v="34"/>
    <s v="FNBC Savings 2184"/>
    <s v="Interest Income"/>
    <n v="-1.03"/>
    <x v="14"/>
    <m/>
    <s v="n/a"/>
    <m/>
  </r>
  <r>
    <m/>
    <d v="2007-10-31T00:00:00"/>
    <d v="2007-10-31T00:00:00"/>
    <x v="12"/>
    <x v="34"/>
    <s v="FNBC Savings 2184"/>
    <s v="Interest Income"/>
    <n v="-1.07"/>
    <x v="14"/>
    <m/>
    <s v="n/a"/>
    <m/>
  </r>
  <r>
    <m/>
    <d v="2007-11-30T00:00:00"/>
    <d v="2007-11-30T00:00:00"/>
    <x v="12"/>
    <x v="34"/>
    <s v="FNBC Savings 2184"/>
    <s v="Interest Income"/>
    <n v="-1.03"/>
    <x v="14"/>
    <m/>
    <s v="n/a"/>
    <m/>
  </r>
  <r>
    <m/>
    <d v="2007-12-31T00:00:00"/>
    <d v="2007-12-31T00:00:00"/>
    <x v="12"/>
    <x v="34"/>
    <s v="FNBC Savings 2184"/>
    <s v="Interest Income"/>
    <n v="-1.1100000000000001"/>
    <x v="14"/>
    <m/>
    <s v="n/a"/>
    <m/>
  </r>
  <r>
    <m/>
    <d v="2008-01-31T00:00:00"/>
    <d v="2008-01-31T00:00:00"/>
    <x v="13"/>
    <x v="34"/>
    <s v="FNBC Savings 2184"/>
    <s v="Interest Income"/>
    <n v="-1.22"/>
    <x v="14"/>
    <m/>
    <s v="n/a"/>
    <m/>
  </r>
  <r>
    <m/>
    <d v="2008-02-29T00:00:00"/>
    <d v="2008-02-29T00:00:00"/>
    <x v="13"/>
    <x v="34"/>
    <s v="FNBC Savings 2184"/>
    <s v="Interest Income"/>
    <n v="-0.71"/>
    <x v="14"/>
    <m/>
    <s v="n/a"/>
    <m/>
  </r>
  <r>
    <m/>
    <d v="2008-03-31T00:00:00"/>
    <d v="2008-03-31T00:00:00"/>
    <x v="13"/>
    <x v="34"/>
    <s v="FNBC Savings 2184"/>
    <s v="Interest Income"/>
    <n v="-0.75"/>
    <x v="14"/>
    <m/>
    <s v="n/a"/>
    <m/>
  </r>
  <r>
    <m/>
    <d v="2008-04-30T00:00:00"/>
    <d v="2008-04-30T00:00:00"/>
    <x v="13"/>
    <x v="34"/>
    <s v="FNBC Savings 2184"/>
    <s v="Interest Income"/>
    <n v="-0.73"/>
    <x v="14"/>
    <m/>
    <s v="n/a"/>
    <m/>
  </r>
  <r>
    <m/>
    <d v="2008-05-30T00:00:00"/>
    <d v="2008-05-30T00:00:00"/>
    <x v="13"/>
    <x v="34"/>
    <s v="FNBC Savings 2184"/>
    <s v="Interest Income"/>
    <n v="-0.75"/>
    <x v="14"/>
    <m/>
    <s v="n/a"/>
    <m/>
  </r>
  <r>
    <m/>
    <d v="2008-06-30T00:00:00"/>
    <d v="2008-06-30T00:00:00"/>
    <x v="13"/>
    <x v="34"/>
    <s v="FNBC Savings 2184"/>
    <s v="Interest Income"/>
    <n v="-0.73"/>
    <x v="14"/>
    <m/>
    <s v="n/a"/>
    <m/>
  </r>
  <r>
    <m/>
    <d v="2008-07-31T00:00:00"/>
    <d v="2008-07-31T00:00:00"/>
    <x v="13"/>
    <x v="34"/>
    <s v="FNBC Savings 2184"/>
    <s v="Interest Income"/>
    <n v="-0.75"/>
    <x v="14"/>
    <m/>
    <s v="n/a"/>
    <m/>
  </r>
  <r>
    <m/>
    <d v="2008-08-29T00:00:00"/>
    <d v="2008-08-29T00:00:00"/>
    <x v="13"/>
    <x v="34"/>
    <s v="FNBC Savings 2184"/>
    <s v="Interest Income"/>
    <n v="-0.75"/>
    <x v="14"/>
    <m/>
    <s v="n/a"/>
    <m/>
  </r>
  <r>
    <m/>
    <d v="2008-09-30T00:00:00"/>
    <d v="2008-09-30T00:00:00"/>
    <x v="13"/>
    <x v="34"/>
    <s v="FNBC Savings 2184"/>
    <s v="Interest Income"/>
    <n v="-0.73"/>
    <x v="14"/>
    <m/>
    <s v="n/a"/>
    <m/>
  </r>
  <r>
    <m/>
    <d v="2008-10-31T00:00:00"/>
    <d v="2008-10-31T00:00:00"/>
    <x v="13"/>
    <x v="34"/>
    <s v="FNBC Savings 2184"/>
    <s v="Interest Income"/>
    <n v="-0.75"/>
    <x v="14"/>
    <m/>
    <s v="n/a"/>
    <m/>
  </r>
  <r>
    <m/>
    <d v="2008-11-28T00:00:00"/>
    <d v="2008-11-28T00:00:00"/>
    <x v="13"/>
    <x v="34"/>
    <s v="FNBC Savings 2184"/>
    <s v="Interest Income"/>
    <n v="-0.73"/>
    <x v="14"/>
    <m/>
    <s v="n/a"/>
    <m/>
  </r>
  <r>
    <m/>
    <d v="2008-12-31T00:00:00"/>
    <d v="2008-12-31T00:00:00"/>
    <x v="13"/>
    <x v="34"/>
    <s v="FNBC Savings 2184"/>
    <s v="Interest Income"/>
    <n v="-0.7"/>
    <x v="14"/>
    <m/>
    <s v="n/a"/>
    <m/>
  </r>
  <r>
    <m/>
    <d v="2009-01-30T00:00:00"/>
    <d v="2009-01-30T00:00:00"/>
    <x v="10"/>
    <x v="34"/>
    <s v="FNBC Savings 2184"/>
    <s v="Interest Income"/>
    <n v="-0.51"/>
    <x v="14"/>
    <m/>
    <s v="n/a"/>
    <m/>
  </r>
  <r>
    <m/>
    <d v="2009-02-27T00:00:00"/>
    <d v="2009-02-27T00:00:00"/>
    <x v="10"/>
    <x v="34"/>
    <s v="FNBC Savings 2184"/>
    <s v="Interest Income"/>
    <n v="-0.45"/>
    <x v="14"/>
    <m/>
    <s v="n/a"/>
    <m/>
  </r>
  <r>
    <m/>
    <d v="2009-03-31T00:00:00"/>
    <d v="2009-03-31T00:00:00"/>
    <x v="10"/>
    <x v="34"/>
    <s v="FNBC Savings 2184"/>
    <s v="Interest Income"/>
    <n v="-0.5"/>
    <x v="14"/>
    <m/>
    <s v="n/a"/>
    <m/>
  </r>
  <r>
    <m/>
    <d v="2009-04-30T00:00:00"/>
    <d v="2009-04-30T00:00:00"/>
    <x v="10"/>
    <x v="34"/>
    <s v="FNBC Savings 2184"/>
    <s v="Interest Income"/>
    <n v="-0.49"/>
    <x v="14"/>
    <m/>
    <s v="n/a"/>
    <m/>
  </r>
  <r>
    <m/>
    <d v="2009-05-29T00:00:00"/>
    <d v="2009-05-29T00:00:00"/>
    <x v="10"/>
    <x v="34"/>
    <s v="FNBC Savings 2184"/>
    <s v="Interest Income"/>
    <n v="-0.5"/>
    <x v="14"/>
    <m/>
    <s v="n/a"/>
    <m/>
  </r>
  <r>
    <m/>
    <d v="2009-06-30T00:00:00"/>
    <d v="2009-06-30T00:00:00"/>
    <x v="10"/>
    <x v="34"/>
    <s v="FNBC Savings 2184"/>
    <s v="Interest Income"/>
    <n v="-0.49"/>
    <x v="14"/>
    <m/>
    <s v="n/a"/>
    <m/>
  </r>
  <r>
    <m/>
    <d v="2009-07-31T00:00:00"/>
    <d v="2009-07-31T00:00:00"/>
    <x v="10"/>
    <x v="34"/>
    <s v="FNBC Savings 2184"/>
    <s v="Interest Income"/>
    <n v="-0.5"/>
    <x v="14"/>
    <m/>
    <s v="n/a"/>
    <m/>
  </r>
  <r>
    <m/>
    <d v="2009-08-17T00:00:00"/>
    <d v="2009-08-17T00:00:00"/>
    <x v="10"/>
    <x v="35"/>
    <s v="FNBC Checking 9018"/>
    <s v="Road Maintenance"/>
    <n v="-2250"/>
    <x v="15"/>
    <m/>
    <s v="n/a"/>
    <m/>
  </r>
  <r>
    <m/>
    <d v="2009-08-31T00:00:00"/>
    <d v="2009-08-31T00:00:00"/>
    <x v="10"/>
    <x v="34"/>
    <s v="FNBC Savings 2184"/>
    <s v="Interest Income"/>
    <n v="-0.44"/>
    <x v="14"/>
    <m/>
    <s v="n/a"/>
    <m/>
  </r>
  <r>
    <m/>
    <d v="2009-09-30T00:00:00"/>
    <d v="2009-09-30T00:00:00"/>
    <x v="10"/>
    <x v="34"/>
    <s v="1st Bank HOA Reserve Account"/>
    <s v="Interest Income"/>
    <n v="-1.1299999999999999"/>
    <x v="14"/>
    <m/>
    <s v="n/a"/>
    <m/>
  </r>
  <r>
    <m/>
    <d v="2009-10-30T00:00:00"/>
    <d v="2009-10-30T00:00:00"/>
    <x v="10"/>
    <x v="34"/>
    <s v="1st Bank HOA Reserve Account"/>
    <s v="Interest Income"/>
    <n v="-1.29"/>
    <x v="14"/>
    <m/>
    <s v="n/a"/>
    <m/>
  </r>
  <r>
    <m/>
    <d v="2009-11-30T00:00:00"/>
    <d v="2009-11-30T00:00:00"/>
    <x v="10"/>
    <x v="36"/>
    <s v="1st Bank HOA Checking"/>
    <s v="Bank Service Charges"/>
    <n v="-10"/>
    <x v="16"/>
    <m/>
    <s v="n/a"/>
    <m/>
  </r>
  <r>
    <m/>
    <d v="2009-11-30T00:00:00"/>
    <d v="2009-11-30T00:00:00"/>
    <x v="10"/>
    <x v="34"/>
    <s v="1st Bank HOA Reserve Account"/>
    <s v="Interest Income"/>
    <n v="-1.29"/>
    <x v="14"/>
    <m/>
    <s v="n/a"/>
    <m/>
  </r>
  <r>
    <m/>
    <d v="2009-12-31T00:00:00"/>
    <d v="2009-12-31T00:00:00"/>
    <x v="10"/>
    <x v="34"/>
    <s v="1st Bank HOA Reserve Account"/>
    <s v="Interest Income"/>
    <n v="-1.38"/>
    <x v="14"/>
    <m/>
    <s v="n/a"/>
    <m/>
  </r>
  <r>
    <m/>
    <d v="2010-02-02T00:00:00"/>
    <d v="2010-02-02T00:00:00"/>
    <x v="3"/>
    <x v="34"/>
    <s v="1st Bank HOA Reserve Account"/>
    <s v="Interest Income"/>
    <n v="-1.31"/>
    <x v="14"/>
    <m/>
    <s v="n/a"/>
    <m/>
  </r>
  <r>
    <m/>
    <d v="2010-02-26T00:00:00"/>
    <d v="2010-02-26T00:00:00"/>
    <x v="3"/>
    <x v="34"/>
    <s v="1st Bank HOA Reserve Account"/>
    <s v="Interest Income"/>
    <n v="-1.39"/>
    <x v="14"/>
    <m/>
    <s v="n/a"/>
    <m/>
  </r>
  <r>
    <m/>
    <d v="2010-03-31T00:00:00"/>
    <d v="2010-03-31T00:00:00"/>
    <x v="3"/>
    <x v="34"/>
    <s v="1st Bank HOA Reserve Account"/>
    <s v="Interest Income"/>
    <n v="-1.54"/>
    <x v="14"/>
    <m/>
    <s v="n/a"/>
    <m/>
  </r>
  <r>
    <m/>
    <d v="2010-05-04T00:00:00"/>
    <d v="2010-05-04T00:00:00"/>
    <x v="3"/>
    <x v="34"/>
    <s v="1st Bank HOA Reserve Account"/>
    <s v="Interest Income"/>
    <n v="-1.59"/>
    <x v="14"/>
    <m/>
    <s v="n/a"/>
    <m/>
  </r>
  <r>
    <m/>
    <d v="2010-06-04T00:00:00"/>
    <d v="2010-06-04T00:00:00"/>
    <x v="3"/>
    <x v="34"/>
    <s v="1st Bank HOA Reserve Account"/>
    <s v="Interest Income"/>
    <n v="-1.44"/>
    <x v="14"/>
    <m/>
    <s v="n/a"/>
    <m/>
  </r>
  <r>
    <m/>
    <d v="2010-06-30T00:00:00"/>
    <d v="2010-06-30T00:00:00"/>
    <x v="3"/>
    <x v="34"/>
    <s v="1st Bank HOA Reserve Account"/>
    <s v="Interest Income"/>
    <n v="-1.49"/>
    <x v="14"/>
    <m/>
    <s v="n/a"/>
    <m/>
  </r>
  <r>
    <m/>
    <d v="2010-07-30T00:00:00"/>
    <d v="2010-07-30T00:00:00"/>
    <x v="3"/>
    <x v="34"/>
    <s v="1st Bank HOA Reserve Account"/>
    <s v="Interest Income"/>
    <n v="-1.59"/>
    <x v="14"/>
    <m/>
    <s v="n/a"/>
    <m/>
  </r>
  <r>
    <m/>
    <d v="2010-08-31T00:00:00"/>
    <d v="2010-08-31T00:00:00"/>
    <x v="3"/>
    <x v="34"/>
    <s v="1st Bank HOA Reserve Account"/>
    <s v="Interest Income"/>
    <n v="-1.49"/>
    <x v="14"/>
    <m/>
    <s v="n/a"/>
    <m/>
  </r>
  <r>
    <m/>
    <d v="2010-09-30T00:00:00"/>
    <d v="2010-09-30T00:00:00"/>
    <x v="3"/>
    <x v="34"/>
    <s v="1st Bank HOA Reserve Account"/>
    <s v="Interest Income"/>
    <n v="-0.92"/>
    <x v="14"/>
    <m/>
    <s v="n/a"/>
    <m/>
  </r>
  <r>
    <m/>
    <d v="2010-10-29T00:00:00"/>
    <d v="2010-10-29T00:00:00"/>
    <x v="3"/>
    <x v="34"/>
    <s v="1st Bank HOA Reserve Account"/>
    <s v="Interest Income"/>
    <n v="-0.77"/>
    <x v="14"/>
    <m/>
    <s v="n/a"/>
    <m/>
  </r>
  <r>
    <m/>
    <d v="2010-11-30T00:00:00"/>
    <d v="2010-11-30T00:00:00"/>
    <x v="3"/>
    <x v="34"/>
    <s v="1st Bank HOA Reserve Account"/>
    <s v="Interest Income"/>
    <n v="-0.76"/>
    <x v="14"/>
    <m/>
    <s v="n/a"/>
    <m/>
  </r>
  <r>
    <m/>
    <d v="2010-12-31T00:00:00"/>
    <d v="2010-12-31T00:00:00"/>
    <x v="3"/>
    <x v="34"/>
    <s v="1st Bank HOA Reserve Account"/>
    <s v="Interest Income"/>
    <n v="-0.86"/>
    <x v="14"/>
    <m/>
    <s v="n/a"/>
    <m/>
  </r>
  <r>
    <s v="Deposit"/>
    <d v="2011-01-26T00:00:00"/>
    <d v="2011-01-26T00:00:00"/>
    <x v="4"/>
    <x v="37"/>
    <s v="1st Bank HOA Checking"/>
    <s v="Entry Way / Gate"/>
    <n v="-3170.05"/>
    <x v="17"/>
    <m/>
    <s v="n/a"/>
    <m/>
  </r>
  <r>
    <m/>
    <d v="2011-01-31T00:00:00"/>
    <d v="2011-01-31T00:00:00"/>
    <x v="4"/>
    <x v="34"/>
    <s v="1st Bank HOA Reserve Account"/>
    <s v="Interest Income"/>
    <n v="-0.76"/>
    <x v="14"/>
    <m/>
    <s v="n/a"/>
    <m/>
  </r>
  <r>
    <m/>
    <d v="2011-02-28T00:00:00"/>
    <d v="2011-02-28T00:00:00"/>
    <x v="4"/>
    <x v="34"/>
    <s v="1st Bank HOA Reserve Account"/>
    <s v="Interest Income"/>
    <n v="-0.73"/>
    <x v="14"/>
    <m/>
    <s v="n/a"/>
    <m/>
  </r>
  <r>
    <m/>
    <d v="2011-03-31T00:00:00"/>
    <d v="2011-03-31T00:00:00"/>
    <x v="4"/>
    <x v="34"/>
    <s v="1st Bank HOA Reserve Account"/>
    <s v="Interest Income"/>
    <n v="-0.81"/>
    <x v="14"/>
    <m/>
    <s v="n/a"/>
    <m/>
  </r>
  <r>
    <s v="Deposit"/>
    <d v="2011-04-01T00:00:00"/>
    <d v="2011-04-01T00:00:00"/>
    <x v="4"/>
    <x v="37"/>
    <s v="1st Bank HOA Checking"/>
    <s v="Entry Way / Gate"/>
    <n v="-217.55"/>
    <x v="17"/>
    <m/>
    <s v="n/a"/>
    <m/>
  </r>
  <r>
    <m/>
    <d v="2011-04-29T00:00:00"/>
    <d v="2011-04-29T00:00:00"/>
    <x v="4"/>
    <x v="34"/>
    <s v="1st Bank HOA Reserve Account"/>
    <s v="Interest Income"/>
    <n v="-0.81"/>
    <x v="14"/>
    <m/>
    <s v="n/a"/>
    <m/>
  </r>
  <r>
    <m/>
    <d v="2011-05-31T00:00:00"/>
    <d v="2011-05-31T00:00:00"/>
    <x v="4"/>
    <x v="34"/>
    <s v="1st Bank HOA Reserve Account"/>
    <s v="Interest Income"/>
    <n v="-0.78"/>
    <x v="14"/>
    <m/>
    <s v="n/a"/>
    <m/>
  </r>
  <r>
    <m/>
    <d v="2011-06-30T00:00:00"/>
    <d v="2011-06-30T00:00:00"/>
    <x v="4"/>
    <x v="34"/>
    <s v="1st Bank HOA Reserve Account"/>
    <s v="Interest Income"/>
    <n v="-0.78"/>
    <x v="14"/>
    <m/>
    <s v="n/a"/>
    <m/>
  </r>
  <r>
    <m/>
    <d v="2011-07-29T00:00:00"/>
    <d v="2011-07-29T00:00:00"/>
    <x v="4"/>
    <x v="34"/>
    <s v="1st Bank HOA Reserve Account"/>
    <s v="Interest Income"/>
    <n v="-0.81"/>
    <x v="14"/>
    <m/>
    <s v="n/a"/>
    <m/>
  </r>
  <r>
    <m/>
    <d v="2011-08-31T00:00:00"/>
    <d v="2011-08-31T00:00:00"/>
    <x v="4"/>
    <x v="34"/>
    <s v="1st Bank HOA Reserve Account"/>
    <s v="Interest Income"/>
    <n v="-0.7"/>
    <x v="14"/>
    <m/>
    <s v="n/a"/>
    <m/>
  </r>
  <r>
    <m/>
    <d v="2011-09-30T00:00:00"/>
    <d v="2011-09-30T00:00:00"/>
    <x v="4"/>
    <x v="34"/>
    <s v="1st Bank HOA Reserve Account"/>
    <s v="Interest Income"/>
    <n v="-0.42"/>
    <x v="14"/>
    <m/>
    <s v="n/a"/>
    <m/>
  </r>
  <r>
    <m/>
    <d v="2011-10-31T00:00:00"/>
    <d v="2011-10-31T00:00:00"/>
    <x v="4"/>
    <x v="34"/>
    <s v="1st Bank HOA Reserve Account"/>
    <s v="Interest Income"/>
    <n v="-0.38"/>
    <x v="14"/>
    <m/>
    <s v="n/a"/>
    <m/>
  </r>
  <r>
    <m/>
    <d v="2011-11-30T00:00:00"/>
    <d v="2011-11-30T00:00:00"/>
    <x v="4"/>
    <x v="34"/>
    <s v="1st Bank HOA Reserve Account"/>
    <s v="Interest Income"/>
    <n v="-0.39"/>
    <x v="14"/>
    <m/>
    <s v="n/a"/>
    <m/>
  </r>
  <r>
    <m/>
    <d v="2011-12-30T00:00:00"/>
    <d v="2011-12-30T00:00:00"/>
    <x v="4"/>
    <x v="34"/>
    <s v="1st Bank HOA Reserve Account"/>
    <s v="Interest Income"/>
    <n v="-0.43"/>
    <x v="14"/>
    <m/>
    <s v="n/a"/>
    <m/>
  </r>
  <r>
    <s v="Payment"/>
    <d v="2012-01-30T00:00:00"/>
    <d v="2012-01-30T00:00:00"/>
    <x v="5"/>
    <x v="38"/>
    <s v="1st Bank HOA Checking"/>
    <s v="Undeposited Funds"/>
    <n v="-290"/>
    <x v="18"/>
    <m/>
    <s v="n/a"/>
    <s v="reimbursement as Scott accidentally used business card for personal use"/>
  </r>
  <r>
    <m/>
    <d v="2012-01-31T00:00:00"/>
    <d v="2012-01-31T00:00:00"/>
    <x v="5"/>
    <x v="34"/>
    <s v="1st Bank HOA Reserve Account"/>
    <s v="Interest Income"/>
    <n v="-0.38"/>
    <x v="14"/>
    <m/>
    <s v="n/a"/>
    <m/>
  </r>
  <r>
    <m/>
    <d v="2012-02-29T00:00:00"/>
    <d v="2012-02-29T00:00:00"/>
    <x v="5"/>
    <x v="34"/>
    <s v="1st Bank HOA Reserve Account"/>
    <s v="Interest Income"/>
    <n v="-0.38"/>
    <x v="14"/>
    <m/>
    <s v="n/a"/>
    <m/>
  </r>
  <r>
    <m/>
    <d v="2012-03-30T00:00:00"/>
    <d v="2012-03-30T00:00:00"/>
    <x v="5"/>
    <x v="34"/>
    <s v="1st Bank HOA Reserve Account"/>
    <s v="Interest Income"/>
    <n v="-0.42"/>
    <x v="14"/>
    <m/>
    <s v="n/a"/>
    <m/>
  </r>
  <r>
    <m/>
    <d v="2012-04-30T00:00:00"/>
    <d v="2012-04-30T00:00:00"/>
    <x v="5"/>
    <x v="34"/>
    <s v="1st Bank HOA Reserve Account"/>
    <s v="Interest Income"/>
    <n v="-0.38"/>
    <x v="14"/>
    <m/>
    <s v="n/a"/>
    <m/>
  </r>
  <r>
    <m/>
    <d v="2012-05-31T00:00:00"/>
    <d v="2012-05-31T00:00:00"/>
    <x v="5"/>
    <x v="34"/>
    <s v="1st Bank HOA Reserve Account"/>
    <s v="Interest Income"/>
    <n v="-0.4"/>
    <x v="14"/>
    <m/>
    <s v="n/a"/>
    <m/>
  </r>
  <r>
    <m/>
    <d v="2012-06-29T00:00:00"/>
    <d v="2012-06-29T00:00:00"/>
    <x v="5"/>
    <x v="34"/>
    <s v="1st Bank HOA Reserve Account"/>
    <s v="Interest Income"/>
    <n v="-0.4"/>
    <x v="14"/>
    <m/>
    <s v="n/a"/>
    <m/>
  </r>
  <r>
    <m/>
    <d v="2012-07-31T00:00:00"/>
    <d v="2012-07-31T00:00:00"/>
    <x v="5"/>
    <x v="34"/>
    <s v="1st Bank HOA Reserve Account"/>
    <s v="Interest Income"/>
    <n v="-0.39"/>
    <x v="14"/>
    <m/>
    <s v="n/a"/>
    <m/>
  </r>
  <r>
    <m/>
    <d v="2012-08-31T00:00:00"/>
    <d v="2012-08-31T00:00:00"/>
    <x v="5"/>
    <x v="34"/>
    <s v="1st Bank HOA Reserve Account"/>
    <s v="Interest Income"/>
    <n v="-0.44"/>
    <x v="14"/>
    <m/>
    <s v="n/a"/>
    <m/>
  </r>
  <r>
    <m/>
    <d v="2012-09-28T00:00:00"/>
    <d v="2012-09-28T00:00:00"/>
    <x v="5"/>
    <x v="34"/>
    <s v="1st Bank HOA Reserve Account"/>
    <s v="Interest Income"/>
    <n v="-0.35"/>
    <x v="14"/>
    <m/>
    <s v="n/a"/>
    <m/>
  </r>
  <r>
    <m/>
    <d v="2012-10-31T00:00:00"/>
    <d v="2012-10-31T00:00:00"/>
    <x v="5"/>
    <x v="34"/>
    <s v="1st Bank HOA Reserve Account"/>
    <s v="Interest Income"/>
    <n v="-0.4"/>
    <x v="14"/>
    <m/>
    <s v="n/a"/>
    <m/>
  </r>
  <r>
    <m/>
    <d v="2012-11-30T00:00:00"/>
    <d v="2012-11-30T00:00:00"/>
    <x v="5"/>
    <x v="34"/>
    <s v="1st Bank HOA Reserve Account"/>
    <s v="Interest Income"/>
    <n v="-0.42"/>
    <x v="14"/>
    <m/>
    <s v="n/a"/>
    <m/>
  </r>
  <r>
    <m/>
    <d v="2012-12-31T00:00:00"/>
    <d v="2012-12-31T00:00:00"/>
    <x v="5"/>
    <x v="34"/>
    <s v="1st Bank HOA Reserve Account"/>
    <s v="Interest Income"/>
    <n v="-0.39"/>
    <x v="14"/>
    <m/>
    <s v="n/a"/>
    <m/>
  </r>
  <r>
    <m/>
    <d v="2013-01-31T00:00:00"/>
    <d v="2013-01-31T00:00:00"/>
    <x v="6"/>
    <x v="34"/>
    <s v="1st Bank HOA Reserve Account"/>
    <s v="Interest Income"/>
    <n v="-0.39"/>
    <x v="14"/>
    <m/>
    <s v="n/a"/>
    <m/>
  </r>
  <r>
    <m/>
    <d v="2013-02-28T00:00:00"/>
    <d v="2013-02-28T00:00:00"/>
    <x v="6"/>
    <x v="34"/>
    <s v="1st Bank HOA Reserve Account"/>
    <s v="Interest Income"/>
    <n v="-0.37"/>
    <x v="14"/>
    <m/>
    <s v="n/a"/>
    <m/>
  </r>
  <r>
    <m/>
    <d v="2013-03-29T00:00:00"/>
    <d v="2013-03-29T00:00:00"/>
    <x v="6"/>
    <x v="34"/>
    <s v="1st Bank HOA Reserve Account"/>
    <s v="Interest Income"/>
    <n v="-0.4"/>
    <x v="14"/>
    <m/>
    <s v="n/a"/>
    <m/>
  </r>
  <r>
    <m/>
    <d v="2013-04-30T00:00:00"/>
    <d v="2013-04-30T00:00:00"/>
    <x v="6"/>
    <x v="34"/>
    <s v="1st Bank HOA Reserve Account"/>
    <s v="Interest Income"/>
    <n v="-0.39"/>
    <x v="14"/>
    <m/>
    <s v="n/a"/>
    <m/>
  </r>
  <r>
    <m/>
    <d v="2013-05-31T00:00:00"/>
    <d v="2013-05-31T00:00:00"/>
    <x v="6"/>
    <x v="34"/>
    <s v="1st Bank HOA Reserve Account"/>
    <s v="Interest Income"/>
    <n v="-0.43"/>
    <x v="14"/>
    <m/>
    <s v="n/a"/>
    <m/>
  </r>
  <r>
    <m/>
    <d v="2013-06-28T00:00:00"/>
    <d v="2013-06-28T00:00:00"/>
    <x v="6"/>
    <x v="34"/>
    <s v="1st Bank HOA Reserve Account"/>
    <s v="Interest Income"/>
    <n v="-0.37"/>
    <x v="14"/>
    <m/>
    <s v="n/a"/>
    <m/>
  </r>
  <r>
    <m/>
    <d v="2013-07-31T00:00:00"/>
    <d v="2013-07-31T00:00:00"/>
    <x v="6"/>
    <x v="34"/>
    <s v="1st Bank HOA Reserve Account"/>
    <s v="Interest Income"/>
    <n v="-0.4"/>
    <x v="14"/>
    <m/>
    <s v="n/a"/>
    <m/>
  </r>
  <r>
    <m/>
    <d v="2013-08-30T00:00:00"/>
    <d v="2013-08-30T00:00:00"/>
    <x v="6"/>
    <x v="34"/>
    <s v="1st Bank HOA Reserve Account"/>
    <s v="Interest Income"/>
    <n v="-0.43"/>
    <x v="14"/>
    <m/>
    <s v="n/a"/>
    <m/>
  </r>
  <r>
    <m/>
    <d v="2013-09-30T00:00:00"/>
    <d v="2013-09-30T00:00:00"/>
    <x v="6"/>
    <x v="34"/>
    <s v="1st Bank HOA Reserve Account"/>
    <s v="Interest Income"/>
    <n v="-0.37"/>
    <x v="14"/>
    <m/>
    <s v="n/a"/>
    <m/>
  </r>
  <r>
    <m/>
    <d v="2013-10-31T00:00:00"/>
    <d v="2013-10-31T00:00:00"/>
    <x v="6"/>
    <x v="34"/>
    <s v="1st Bank HOA Reserve Account"/>
    <s v="Interest Income"/>
    <n v="-0.4"/>
    <x v="14"/>
    <m/>
    <s v="n/a"/>
    <m/>
  </r>
  <r>
    <m/>
    <d v="2013-11-29T00:00:00"/>
    <d v="2013-11-29T00:00:00"/>
    <x v="6"/>
    <x v="34"/>
    <s v="1st Bank HOA Reserve Account"/>
    <s v="Interest Income"/>
    <n v="-0.4"/>
    <x v="14"/>
    <m/>
    <s v="n/a"/>
    <m/>
  </r>
  <r>
    <m/>
    <d v="2013-12-31T00:00:00"/>
    <d v="2013-12-31T00:00:00"/>
    <x v="6"/>
    <x v="34"/>
    <s v="1st Bank HOA Reserve Account"/>
    <s v="Interest Income"/>
    <n v="-0.4"/>
    <x v="14"/>
    <m/>
    <s v="n/a"/>
    <m/>
  </r>
  <r>
    <m/>
    <d v="2014-01-31T00:00:00"/>
    <d v="2014-01-31T00:00:00"/>
    <x v="7"/>
    <x v="34"/>
    <s v="1st Bank HOA Reserve Account"/>
    <s v="Interest Income"/>
    <n v="-0.32"/>
    <x v="14"/>
    <m/>
    <s v="n/a"/>
    <m/>
  </r>
  <r>
    <m/>
    <d v="2014-02-28T00:00:00"/>
    <d v="2014-02-28T00:00:00"/>
    <x v="7"/>
    <x v="34"/>
    <s v="1st Bank HOA Reserve Account"/>
    <s v="Interest Income"/>
    <n v="-0.22"/>
    <x v="14"/>
    <m/>
    <s v="n/a"/>
    <m/>
  </r>
  <r>
    <m/>
    <d v="2014-03-31T00:00:00"/>
    <d v="2014-03-31T00:00:00"/>
    <x v="7"/>
    <x v="34"/>
    <s v="1st Bank HOA Reserve Account"/>
    <s v="Interest Income"/>
    <n v="-0.23"/>
    <x v="14"/>
    <m/>
    <s v="n/a"/>
    <m/>
  </r>
  <r>
    <m/>
    <d v="2014-04-30T00:00:00"/>
    <d v="2014-04-30T00:00:00"/>
    <x v="7"/>
    <x v="34"/>
    <s v="1st Bank HOA Reserve Account"/>
    <s v="Interest Income"/>
    <n v="-0.23"/>
    <x v="14"/>
    <m/>
    <s v="n/a"/>
    <m/>
  </r>
  <r>
    <m/>
    <d v="2014-05-30T00:00:00"/>
    <d v="2014-05-30T00:00:00"/>
    <x v="7"/>
    <x v="34"/>
    <s v="1st Bank HOA Reserve Account"/>
    <s v="Interest Income"/>
    <n v="-0.25"/>
    <x v="14"/>
    <m/>
    <s v="n/a"/>
    <m/>
  </r>
  <r>
    <m/>
    <d v="2014-06-30T00:00:00"/>
    <d v="2014-06-30T00:00:00"/>
    <x v="7"/>
    <x v="34"/>
    <s v="1st Bank HOA Reserve Account"/>
    <s v="Interest Income"/>
    <n v="-0.23"/>
    <x v="14"/>
    <m/>
    <s v="n/a"/>
    <m/>
  </r>
  <r>
    <m/>
    <d v="2014-07-31T00:00:00"/>
    <d v="2014-07-31T00:00:00"/>
    <x v="7"/>
    <x v="34"/>
    <s v="1st Bank HOA Reserve Account"/>
    <s v="Interest Income"/>
    <n v="-0.24"/>
    <x v="14"/>
    <m/>
    <s v="n/a"/>
    <m/>
  </r>
  <r>
    <m/>
    <d v="2014-08-05T00:00:00"/>
    <d v="2014-08-05T00:00:00"/>
    <x v="7"/>
    <x v="39"/>
    <s v="1st Bank HOA Checking"/>
    <s v="Liability Insurance"/>
    <n v="-570"/>
    <x v="19"/>
    <m/>
    <s v="n/a"/>
    <m/>
  </r>
  <r>
    <m/>
    <d v="2014-08-29T00:00:00"/>
    <d v="2014-08-29T00:00:00"/>
    <x v="7"/>
    <x v="34"/>
    <s v="1st Bank HOA Reserve Account"/>
    <s v="Interest Income"/>
    <n v="-0.25"/>
    <x v="14"/>
    <m/>
    <s v="n/a"/>
    <m/>
  </r>
  <r>
    <m/>
    <d v="2014-09-30T00:00:00"/>
    <d v="2014-09-30T00:00:00"/>
    <x v="7"/>
    <x v="34"/>
    <s v="1st Bank HOA Reserve Account"/>
    <s v="Interest Income"/>
    <n v="-0.23"/>
    <x v="14"/>
    <m/>
    <s v="n/a"/>
    <m/>
  </r>
  <r>
    <m/>
    <d v="2014-10-31T00:00:00"/>
    <d v="2014-10-31T00:00:00"/>
    <x v="7"/>
    <x v="34"/>
    <s v="1st Bank HOA Reserve Account"/>
    <s v="Interest Income"/>
    <n v="-0.26"/>
    <x v="14"/>
    <m/>
    <s v="n/a"/>
    <m/>
  </r>
  <r>
    <m/>
    <d v="2014-11-28T00:00:00"/>
    <d v="2014-11-28T00:00:00"/>
    <x v="7"/>
    <x v="34"/>
    <s v="1st Bank HOA Reserve Account"/>
    <s v="Interest Income"/>
    <n v="-0.22"/>
    <x v="14"/>
    <m/>
    <s v="n/a"/>
    <m/>
  </r>
  <r>
    <m/>
    <d v="2014-12-31T00:00:00"/>
    <d v="2014-12-31T00:00:00"/>
    <x v="7"/>
    <x v="34"/>
    <s v="1st Bank HOA Reserve Account"/>
    <s v="Interest Income"/>
    <n v="-0.25"/>
    <x v="14"/>
    <m/>
    <s v="n/a"/>
    <m/>
  </r>
  <r>
    <m/>
    <d v="2015-01-30T00:00:00"/>
    <d v="2015-01-30T00:00:00"/>
    <x v="8"/>
    <x v="34"/>
    <s v="1st Bank HOA Reserve Account"/>
    <s v="Interest Income"/>
    <n v="-0.24"/>
    <x v="14"/>
    <m/>
    <s v="n/a"/>
    <m/>
  </r>
  <r>
    <m/>
    <d v="2015-02-27T00:00:00"/>
    <d v="2015-02-27T00:00:00"/>
    <x v="8"/>
    <x v="34"/>
    <s v="1st Bank HOA Reserve Account"/>
    <s v="Interest Income"/>
    <n v="-0.22"/>
    <x v="14"/>
    <m/>
    <s v="n/a"/>
    <m/>
  </r>
  <r>
    <m/>
    <d v="2015-03-31T00:00:00"/>
    <d v="2015-03-31T00:00:00"/>
    <x v="8"/>
    <x v="34"/>
    <s v="1st Bank HOA Reserve Account"/>
    <s v="Interest Income"/>
    <n v="-0.2"/>
    <x v="14"/>
    <m/>
    <s v="n/a"/>
    <m/>
  </r>
  <r>
    <m/>
    <d v="2015-04-30T00:00:00"/>
    <d v="2015-04-30T00:00:00"/>
    <x v="8"/>
    <x v="34"/>
    <s v="1st Bank HOA Reserve Account"/>
    <s v="Interest Income"/>
    <n v="-0.08"/>
    <x v="14"/>
    <m/>
    <s v="n/a"/>
    <m/>
  </r>
  <r>
    <m/>
    <d v="2015-05-29T00:00:00"/>
    <d v="2015-05-29T00:00:00"/>
    <x v="8"/>
    <x v="34"/>
    <s v="1st Bank HOA Reserve Account"/>
    <s v="Interest Income"/>
    <n v="-0.08"/>
    <x v="14"/>
    <m/>
    <s v="n/a"/>
    <m/>
  </r>
  <r>
    <m/>
    <d v="2015-06-30T00:00:00"/>
    <d v="2015-06-30T00:00:00"/>
    <x v="8"/>
    <x v="34"/>
    <s v="1st Bank HOA Reserve Account"/>
    <s v="Interest Income"/>
    <n v="-0.08"/>
    <x v="14"/>
    <m/>
    <s v="n/a"/>
    <m/>
  </r>
  <r>
    <m/>
    <d v="2015-07-31T00:00:00"/>
    <d v="2015-07-31T00:00:00"/>
    <x v="8"/>
    <x v="34"/>
    <s v="1st Bank HOA Reserve Account"/>
    <s v="Interest Income"/>
    <n v="-0.09"/>
    <x v="14"/>
    <m/>
    <s v="n/a"/>
    <m/>
  </r>
  <r>
    <m/>
    <d v="2015-08-31T00:00:00"/>
    <d v="2015-08-31T00:00:00"/>
    <x v="8"/>
    <x v="34"/>
    <s v="1st Bank HOA Reserve Account"/>
    <s v="Interest Income"/>
    <n v="-0.08"/>
    <x v="14"/>
    <m/>
    <s v="n/a"/>
    <m/>
  </r>
  <r>
    <m/>
    <d v="2015-09-30T00:00:00"/>
    <d v="2015-09-30T00:00:00"/>
    <x v="8"/>
    <x v="34"/>
    <s v="1st Bank HOA Reserve Account"/>
    <s v="Interest Income"/>
    <n v="-0.08"/>
    <x v="14"/>
    <m/>
    <s v="n/a"/>
    <m/>
  </r>
  <r>
    <m/>
    <d v="2015-10-16T00:00:00"/>
    <d v="2015-10-16T00:00:00"/>
    <x v="8"/>
    <x v="39"/>
    <s v="1st Bank HOA Checking"/>
    <s v="Liability Insurance"/>
    <n v="-835"/>
    <x v="19"/>
    <m/>
    <s v="n/a"/>
    <m/>
  </r>
  <r>
    <m/>
    <d v="2015-10-30T00:00:00"/>
    <d v="2015-10-30T00:00:00"/>
    <x v="8"/>
    <x v="34"/>
    <s v="1st Bank HOA Reserve Account"/>
    <s v="Interest Income"/>
    <n v="-0.08"/>
    <x v="14"/>
    <m/>
    <s v="n/a"/>
    <m/>
  </r>
  <r>
    <m/>
    <d v="2015-11-30T00:00:00"/>
    <d v="2015-11-30T00:00:00"/>
    <x v="8"/>
    <x v="34"/>
    <s v="1st Bank HOA Reserve Account"/>
    <s v="Interest Income"/>
    <n v="-0.08"/>
    <x v="14"/>
    <m/>
    <s v="n/a"/>
    <m/>
  </r>
  <r>
    <m/>
    <d v="2015-12-31T00:00:00"/>
    <d v="2015-12-31T00:00:00"/>
    <x v="8"/>
    <x v="34"/>
    <s v="1st Bank HOA Reserve Account"/>
    <s v="Interest Income"/>
    <n v="-0.51"/>
    <x v="14"/>
    <m/>
    <s v="n/a"/>
    <m/>
  </r>
  <r>
    <m/>
    <d v="2016-01-29T00:00:00"/>
    <d v="2016-01-29T00:00:00"/>
    <x v="9"/>
    <x v="34"/>
    <s v="1st Bank HOA Reserve Account"/>
    <s v="Interest Income"/>
    <n v="-0.56999999999999995"/>
    <x v="14"/>
    <m/>
    <s v="n/a"/>
    <m/>
  </r>
  <r>
    <m/>
    <d v="2016-02-29T00:00:00"/>
    <d v="2016-02-29T00:00:00"/>
    <x v="9"/>
    <x v="34"/>
    <s v="1st Bank HOA Reserve Account"/>
    <s v="Interest Income"/>
    <n v="-0.38"/>
    <x v="14"/>
    <m/>
    <s v="n/a"/>
    <m/>
  </r>
  <r>
    <m/>
    <d v="2016-03-31T00:00:00"/>
    <d v="2016-03-31T00:00:00"/>
    <x v="9"/>
    <x v="34"/>
    <s v="1st Bank HOA Reserve Account"/>
    <s v="Interest Income"/>
    <n v="-0.09"/>
    <x v="14"/>
    <m/>
    <s v="n/a"/>
    <m/>
  </r>
  <r>
    <m/>
    <d v="2016-04-30T00:00:00"/>
    <d v="2016-04-30T00:00:00"/>
    <x v="9"/>
    <x v="34"/>
    <s v="1st Bank HOA Reserve Account"/>
    <s v="Interest Income"/>
    <n v="-0.08"/>
    <x v="14"/>
    <m/>
    <s v="n/a"/>
    <m/>
  </r>
  <r>
    <m/>
    <d v="2016-05-31T00:00:00"/>
    <d v="2016-05-31T00:00:00"/>
    <x v="9"/>
    <x v="34"/>
    <s v="1st Bank HOA Reserve Account"/>
    <s v="Interest Income"/>
    <n v="-0.08"/>
    <x v="14"/>
    <m/>
    <s v="n/a"/>
    <m/>
  </r>
  <r>
    <m/>
    <d v="2016-06-30T00:00:00"/>
    <d v="2016-06-30T00:00:00"/>
    <x v="9"/>
    <x v="34"/>
    <s v="1st Bank HOA Reserve Account"/>
    <s v="Interest Income"/>
    <n v="-0.08"/>
    <x v="14"/>
    <m/>
    <s v="n/a"/>
    <m/>
  </r>
  <r>
    <m/>
    <d v="2016-07-29T00:00:00"/>
    <d v="2016-07-29T00:00:00"/>
    <x v="9"/>
    <x v="34"/>
    <s v="1st Bank HOA Reserve Account"/>
    <s v="Interest Income"/>
    <n v="-0.08"/>
    <x v="14"/>
    <m/>
    <s v="n/a"/>
    <m/>
  </r>
  <r>
    <m/>
    <d v="2016-08-31T00:00:00"/>
    <d v="2016-08-31T00:00:00"/>
    <x v="9"/>
    <x v="34"/>
    <s v="1st Bank HOA Reserve Account"/>
    <s v="Interest Income"/>
    <n v="-0.08"/>
    <x v="14"/>
    <m/>
    <s v="n/a"/>
    <m/>
  </r>
  <r>
    <m/>
    <d v="2016-09-30T00:00:00"/>
    <d v="2016-09-30T00:00:00"/>
    <x v="9"/>
    <x v="34"/>
    <s v="1st Bank HOA Reserve Account"/>
    <s v="Interest Income"/>
    <n v="-0.08"/>
    <x v="14"/>
    <m/>
    <s v="n/a"/>
    <m/>
  </r>
  <r>
    <m/>
    <d v="2016-10-31T00:00:00"/>
    <d v="2016-10-31T00:00:00"/>
    <x v="9"/>
    <x v="34"/>
    <s v="1st Bank HOA Reserve Account"/>
    <s v="Interest Income"/>
    <n v="-0.08"/>
    <x v="14"/>
    <m/>
    <s v="n/a"/>
    <m/>
  </r>
  <r>
    <m/>
    <d v="2016-11-30T00:00:00"/>
    <d v="2016-11-30T00:00:00"/>
    <x v="9"/>
    <x v="34"/>
    <s v="1st Bank HOA Reserve Account"/>
    <s v="Interest Income"/>
    <n v="-0.08"/>
    <x v="14"/>
    <m/>
    <s v="n/a"/>
    <m/>
  </r>
  <r>
    <m/>
    <d v="2016-12-30T00:00:00"/>
    <d v="2016-12-30T00:00:00"/>
    <x v="9"/>
    <x v="34"/>
    <s v="1st Bank HOA Reserve Account"/>
    <s v="Interest Income"/>
    <n v="-0.09"/>
    <x v="14"/>
    <m/>
    <s v="n/a"/>
    <m/>
  </r>
  <r>
    <m/>
    <d v="2017-01-31T00:00:00"/>
    <d v="2017-01-31T00:00:00"/>
    <x v="2"/>
    <x v="34"/>
    <s v="1st Bank HOA Reserve Account"/>
    <s v="Interest Income"/>
    <n v="-0.08"/>
    <x v="14"/>
    <m/>
    <s v="n/a"/>
    <m/>
  </r>
  <r>
    <m/>
    <d v="2017-02-28T00:00:00"/>
    <d v="2017-02-28T00:00:00"/>
    <x v="2"/>
    <x v="34"/>
    <s v="1st Bank HOA Reserve Account"/>
    <s v="Interest Income"/>
    <n v="-7.0000000000000007E-2"/>
    <x v="14"/>
    <m/>
    <s v="n/a"/>
    <m/>
  </r>
  <r>
    <m/>
    <d v="2017-03-31T00:00:00"/>
    <d v="2017-03-31T00:00:00"/>
    <x v="2"/>
    <x v="34"/>
    <s v="1st Bank HOA Reserve Account"/>
    <s v="Interest Income"/>
    <n v="-0.09"/>
    <x v="14"/>
    <m/>
    <s v="n/a"/>
    <m/>
  </r>
  <r>
    <m/>
    <d v="2017-04-28T00:00:00"/>
    <d v="2017-04-28T00:00:00"/>
    <x v="2"/>
    <x v="34"/>
    <s v="1st Bank HOA Reserve Account"/>
    <s v="Interest Income"/>
    <n v="-7.0000000000000007E-2"/>
    <x v="14"/>
    <m/>
    <s v="n/a"/>
    <m/>
  </r>
  <r>
    <m/>
    <d v="2017-05-31T00:00:00"/>
    <d v="2017-05-31T00:00:00"/>
    <x v="2"/>
    <x v="34"/>
    <s v="1st Bank HOA Reserve Account"/>
    <s v="Interest Income"/>
    <n v="-0.08"/>
    <x v="14"/>
    <m/>
    <s v="n/a"/>
    <m/>
  </r>
  <r>
    <m/>
    <d v="2017-06-30T00:00:00"/>
    <d v="2017-06-30T00:00:00"/>
    <x v="2"/>
    <x v="34"/>
    <s v="1st Bank HOA Reserve Account"/>
    <s v="Interest Income"/>
    <n v="-0.08"/>
    <x v="14"/>
    <m/>
    <s v="n/a"/>
    <m/>
  </r>
  <r>
    <m/>
    <d v="2017-07-31T00:00:00"/>
    <d v="2017-07-31T00:00:00"/>
    <x v="2"/>
    <x v="34"/>
    <s v="1st Bank HOA Reserve Account"/>
    <s v="Interest Income"/>
    <n v="-0.08"/>
    <x v="14"/>
    <m/>
    <s v="n/a"/>
    <m/>
  </r>
  <r>
    <m/>
    <d v="2017-08-31T00:00:00"/>
    <d v="2017-08-31T00:00:00"/>
    <x v="2"/>
    <x v="34"/>
    <s v="1st Bank HOA Reserve Account"/>
    <s v="Interest Income"/>
    <n v="-0.08"/>
    <x v="14"/>
    <m/>
    <s v="n/a"/>
    <m/>
  </r>
  <r>
    <m/>
    <d v="2017-09-29T00:00:00"/>
    <d v="2017-09-29T00:00:00"/>
    <x v="2"/>
    <x v="34"/>
    <s v="1st Bank HOA Reserve Account"/>
    <s v="Interest Income"/>
    <n v="-0.08"/>
    <x v="14"/>
    <m/>
    <s v="n/a"/>
    <m/>
  </r>
  <r>
    <m/>
    <d v="2017-10-31T00:00:00"/>
    <d v="2017-10-31T00:00:00"/>
    <x v="2"/>
    <x v="34"/>
    <s v="1st Bank HOA Reserve Account"/>
    <s v="Interest Income"/>
    <n v="-0.08"/>
    <x v="14"/>
    <m/>
    <s v="n/a"/>
    <m/>
  </r>
  <r>
    <m/>
    <d v="2017-11-30T00:00:00"/>
    <d v="2017-11-30T00:00:00"/>
    <x v="2"/>
    <x v="34"/>
    <s v="1st Bank HOA Reserve Account"/>
    <s v="Interest Income"/>
    <n v="-0.08"/>
    <x v="14"/>
    <m/>
    <s v="n/a"/>
    <m/>
  </r>
  <r>
    <s v="Deposit"/>
    <d v="2017-12-13T00:00:00"/>
    <d v="2017-12-13T00:00:00"/>
    <x v="2"/>
    <x v="40"/>
    <s v="1st Bank HOA Checking"/>
    <s v="Entry Way / Gate"/>
    <n v="-1888"/>
    <x v="17"/>
    <m/>
    <s v="n/a"/>
    <m/>
  </r>
  <r>
    <m/>
    <d v="2017-12-29T00:00:00"/>
    <d v="2017-12-29T00:00:00"/>
    <x v="2"/>
    <x v="34"/>
    <s v="1st Bank HOA Reserve Account"/>
    <s v="Interest Income"/>
    <n v="-0.08"/>
    <x v="14"/>
    <m/>
    <s v="n/a"/>
    <m/>
  </r>
  <r>
    <m/>
    <d v="2018-01-31T00:00:00"/>
    <d v="2018-01-31T00:00:00"/>
    <x v="0"/>
    <x v="34"/>
    <s v="1st Bank HOA Reserve Account"/>
    <s v="Interest Income"/>
    <n v="-0.08"/>
    <x v="14"/>
    <m/>
    <s v="n/a"/>
    <m/>
  </r>
  <r>
    <m/>
    <d v="2018-02-28T00:00:00"/>
    <d v="2018-02-28T00:00:00"/>
    <x v="0"/>
    <x v="34"/>
    <s v="1st Bank HOA Reserve Account"/>
    <s v="Interest Income"/>
    <n v="-7.0000000000000007E-2"/>
    <x v="14"/>
    <m/>
    <s v="n/a"/>
    <m/>
  </r>
  <r>
    <m/>
    <d v="2018-03-30T00:00:00"/>
    <d v="2018-03-30T00:00:00"/>
    <x v="0"/>
    <x v="34"/>
    <s v="1st Bank HOA Reserve Account"/>
    <s v="Interest Income"/>
    <n v="-0.27"/>
    <x v="14"/>
    <m/>
    <s v="n/a"/>
    <m/>
  </r>
  <r>
    <m/>
    <d v="2018-04-30T00:00:00"/>
    <d v="2018-04-30T00:00:00"/>
    <x v="0"/>
    <x v="34"/>
    <s v="1st Bank HOA Reserve Account"/>
    <s v="Interest Income"/>
    <n v="-0.76"/>
    <x v="14"/>
    <m/>
    <s v="n/a"/>
    <m/>
  </r>
  <r>
    <m/>
    <d v="2018-05-31T00:00:00"/>
    <d v="2018-05-31T00:00:00"/>
    <x v="0"/>
    <x v="34"/>
    <s v="1st Bank HOA Reserve Account"/>
    <s v="Interest Income"/>
    <n v="-0.81"/>
    <x v="14"/>
    <m/>
    <s v="n/a"/>
    <m/>
  </r>
  <r>
    <m/>
    <d v="2018-06-29T00:00:00"/>
    <d v="2018-06-29T00:00:00"/>
    <x v="0"/>
    <x v="34"/>
    <s v="1st Bank HOA Reserve Account"/>
    <s v="Interest Income"/>
    <n v="-0.81"/>
    <x v="14"/>
    <m/>
    <s v="n/a"/>
    <m/>
  </r>
  <r>
    <m/>
    <d v="2018-07-31T00:00:00"/>
    <d v="2018-07-31T00:00:00"/>
    <x v="0"/>
    <x v="34"/>
    <s v="1st Bank HOA Reserve Account"/>
    <s v="Interest Income"/>
    <n v="-0.78"/>
    <x v="14"/>
    <m/>
    <s v="n/a"/>
    <m/>
  </r>
  <r>
    <m/>
    <d v="2018-08-31T00:00:00"/>
    <d v="2018-08-31T00:00:00"/>
    <x v="0"/>
    <x v="34"/>
    <s v="1st Bank HOA Reserve Account"/>
    <s v="Interest Income"/>
    <n v="-0.89"/>
    <x v="14"/>
    <m/>
    <s v="n/a"/>
    <m/>
  </r>
  <r>
    <m/>
    <d v="2018-09-28T00:00:00"/>
    <d v="2018-09-28T00:00:00"/>
    <x v="0"/>
    <x v="34"/>
    <s v="1st Bank HOA Reserve Account"/>
    <s v="Interest Income"/>
    <n v="-0.71"/>
    <x v="14"/>
    <m/>
    <s v="n/a"/>
    <m/>
  </r>
  <r>
    <m/>
    <d v="2018-10-30T00:00:00"/>
    <d v="2018-10-30T00:00:00"/>
    <x v="0"/>
    <x v="36"/>
    <s v="1st Bank HOA Checking"/>
    <s v="Bank Service Charges"/>
    <n v="-100"/>
    <x v="16"/>
    <m/>
    <s v="n/a"/>
    <m/>
  </r>
  <r>
    <m/>
    <d v="2018-10-31T00:00:00"/>
    <d v="2018-10-31T00:00:00"/>
    <x v="0"/>
    <x v="34"/>
    <s v="1st Bank HOA Reserve Account"/>
    <s v="Interest Income"/>
    <n v="-1.19"/>
    <x v="14"/>
    <m/>
    <s v="n/a"/>
    <m/>
  </r>
  <r>
    <m/>
    <d v="2018-11-30T00:00:00"/>
    <d v="2018-11-30T00:00:00"/>
    <x v="0"/>
    <x v="34"/>
    <s v="1st Bank HOA Reserve Account"/>
    <s v="Interest Income"/>
    <n v="-1.25"/>
    <x v="14"/>
    <m/>
    <s v="n/a"/>
    <m/>
  </r>
  <r>
    <m/>
    <d v="2018-12-31T00:00:00"/>
    <d v="2018-12-31T00:00:00"/>
    <x v="0"/>
    <x v="34"/>
    <s v="1st Bank HOA Reserve Account"/>
    <s v="Interest Income"/>
    <n v="-1.18"/>
    <x v="14"/>
    <m/>
    <s v="n/a"/>
    <m/>
  </r>
  <r>
    <m/>
    <d v="2019-01-31T00:00:00"/>
    <d v="2019-01-31T00:00:00"/>
    <x v="1"/>
    <x v="34"/>
    <s v="1st Bank HOA Reserve Account"/>
    <s v="Interest Income"/>
    <n v="-1.1299999999999999"/>
    <x v="14"/>
    <m/>
    <s v="n/a"/>
    <m/>
  </r>
  <r>
    <m/>
    <d v="2019-02-28T00:00:00"/>
    <d v="2019-02-28T00:00:00"/>
    <x v="1"/>
    <x v="34"/>
    <s v="1st Bank HOA Reserve Account"/>
    <s v="Interest Income"/>
    <n v="-0.75"/>
    <x v="14"/>
    <m/>
    <s v="n/a"/>
    <m/>
  </r>
  <r>
    <m/>
    <d v="2019-03-22T00:00:00"/>
    <d v="2019-03-22T00:00:00"/>
    <x v="1"/>
    <x v="41"/>
    <s v="1st Bank HOA Checking"/>
    <s v="Liability Insurance"/>
    <n v="-126"/>
    <x v="19"/>
    <m/>
    <s v="n/a"/>
    <m/>
  </r>
  <r>
    <m/>
    <d v="2019-03-29T00:00:00"/>
    <d v="2019-03-29T00:00:00"/>
    <x v="1"/>
    <x v="34"/>
    <s v="1st Bank HOA Reserve Account"/>
    <s v="Interest Income"/>
    <n v="-0.83"/>
    <x v="14"/>
    <m/>
    <s v="n/a"/>
    <m/>
  </r>
  <r>
    <m/>
    <d v="2019-04-30T00:00:00"/>
    <d v="2019-04-30T00:00:00"/>
    <x v="1"/>
    <x v="34"/>
    <s v="1st Bank HOA Reserve Account"/>
    <s v="Interest Income"/>
    <n v="-0.81"/>
    <x v="14"/>
    <m/>
    <s v="n/a"/>
    <m/>
  </r>
  <r>
    <m/>
    <d v="2019-05-31T00:00:00"/>
    <d v="2019-05-31T00:00:00"/>
    <x v="1"/>
    <x v="34"/>
    <s v="1st Bank HOA Reserve Account"/>
    <s v="Interest Income"/>
    <n v="-0.89"/>
    <x v="14"/>
    <m/>
    <s v="n/a"/>
    <m/>
  </r>
  <r>
    <m/>
    <d v="2019-06-30T00:00:00"/>
    <d v="2019-06-30T00:00:00"/>
    <x v="1"/>
    <x v="34"/>
    <s v="1st Bank HOA Reserve Account"/>
    <s v="Interest Income"/>
    <n v="-0.75"/>
    <x v="14"/>
    <m/>
    <s v="n/a"/>
    <m/>
  </r>
  <r>
    <m/>
    <d v="2019-07-31T00:00:00"/>
    <d v="2019-07-31T00:00:00"/>
    <x v="1"/>
    <x v="34"/>
    <s v="1st Bank HOA Reserve Account"/>
    <s v="Interest Income"/>
    <n v="-0.83"/>
    <x v="14"/>
    <m/>
    <s v="n/a"/>
    <m/>
  </r>
  <r>
    <m/>
    <d v="2019-08-30T00:00:00"/>
    <d v="2019-08-30T00:00:00"/>
    <x v="1"/>
    <x v="34"/>
    <s v="1st Bank HOA Reserve Account"/>
    <s v="Interest Income"/>
    <n v="-0.59"/>
    <x v="14"/>
    <m/>
    <s v="n/a"/>
    <m/>
  </r>
  <r>
    <m/>
    <d v="2019-09-30T00:00:00"/>
    <d v="2019-09-30T00:00:00"/>
    <x v="1"/>
    <x v="34"/>
    <s v="1st Bank HOA Reserve Account"/>
    <s v="Interest Income"/>
    <n v="-0.5"/>
    <x v="14"/>
    <m/>
    <s v="n/a"/>
    <m/>
  </r>
  <r>
    <m/>
    <d v="2019-10-28T00:00:00"/>
    <d v="2019-10-28T00:00:00"/>
    <x v="1"/>
    <x v="42"/>
    <s v="1st Bank HOA Checking"/>
    <s v="Legal Fees"/>
    <n v="-392"/>
    <x v="20"/>
    <m/>
    <s v="n/a"/>
    <m/>
  </r>
  <r>
    <m/>
    <d v="2019-10-31T00:00:00"/>
    <d v="2019-10-31T00:00:00"/>
    <x v="1"/>
    <x v="34"/>
    <s v="1st Bank HOA Reserve Account"/>
    <s v="Interest Income"/>
    <n v="-0.28000000000000003"/>
    <x v="14"/>
    <m/>
    <s v="n/a"/>
    <m/>
  </r>
  <r>
    <m/>
    <d v="2019-11-29T00:00:00"/>
    <d v="2019-11-29T00:00:00"/>
    <x v="1"/>
    <x v="34"/>
    <s v="1st Bank HOA Reserve Account"/>
    <s v="Interest Income"/>
    <n v="-0.28000000000000003"/>
    <x v="14"/>
    <m/>
    <s v="n/a"/>
    <m/>
  </r>
  <r>
    <m/>
    <d v="2019-12-31T00:00:00"/>
    <d v="2019-12-31T00:00:00"/>
    <x v="1"/>
    <x v="34"/>
    <s v="1st Bank HOA Reserve Account"/>
    <s v="Interest Income"/>
    <n v="-0.28000000000000003"/>
    <x v="14"/>
    <m/>
    <s v="n/a"/>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21">
  <r>
    <s v="Payment"/>
    <d v="2018-03-12T00:00:00"/>
    <d v="2018-03-08T00:00:00"/>
    <n v="2018"/>
    <s v="Bertele, Theodore"/>
    <s v="1st Bank HOA Checking"/>
    <s v="Undeposited Funds"/>
    <n v="100"/>
    <x v="0"/>
    <s v="2018 (complete)"/>
    <n v="1"/>
    <m/>
    <m/>
    <m/>
    <m/>
    <m/>
  </r>
  <r>
    <s v="Payment"/>
    <d v="2018-03-12T00:00:00"/>
    <d v="2018-03-08T00:00:00"/>
    <n v="2018"/>
    <s v="Bertele, Theodore"/>
    <s v="1st Bank HOA Checking"/>
    <s v="Undeposited Funds"/>
    <n v="-1200"/>
    <x v="1"/>
    <s v="2018 (complete)"/>
    <n v="1"/>
    <m/>
    <m/>
    <m/>
    <m/>
    <m/>
  </r>
  <r>
    <s v="Payment"/>
    <d v="2019-02-11T00:00:00"/>
    <d v="2019-02-11T00:00:00"/>
    <n v="2019"/>
    <s v="Bertele, Theodore"/>
    <s v="1st Bank HOA Checking"/>
    <s v="Undeposited Funds"/>
    <n v="-1200"/>
    <x v="1"/>
    <s v="2019 (complete)"/>
    <n v="1"/>
    <m/>
    <m/>
    <m/>
    <m/>
    <m/>
  </r>
  <r>
    <s v="Payment"/>
    <d v="2017-04-21T00:00:00"/>
    <d v="2017-04-10T00:00:00"/>
    <n v="2017"/>
    <s v="Lone Pine Real Estate, LLC"/>
    <s v="1st Bank HOA Checking"/>
    <s v="Undeposited Funds"/>
    <n v="-2600"/>
    <x v="1"/>
    <s v="2016-2017"/>
    <n v="2"/>
    <m/>
    <m/>
    <m/>
    <m/>
    <m/>
  </r>
  <r>
    <s v="Payment"/>
    <d v="2019-02-11T00:00:00"/>
    <d v="2019-01-23T00:00:00"/>
    <n v="2019"/>
    <s v="Lone Pine Real Estate, LLC"/>
    <s v="1st Bank HOA Checking"/>
    <s v="Undeposited Funds"/>
    <n v="100"/>
    <x v="0"/>
    <s v="2018 (complete)"/>
    <n v="2"/>
    <m/>
    <m/>
    <m/>
    <m/>
    <m/>
  </r>
  <r>
    <s v="Payment"/>
    <d v="2019-02-11T00:00:00"/>
    <d v="2019-01-23T00:00:00"/>
    <n v="2019"/>
    <s v="Lone Pine Real Estate, LLC"/>
    <s v="1st Bank HOA Checking"/>
    <s v="Undeposited Funds"/>
    <n v="-1200"/>
    <x v="1"/>
    <s v="2018 (complete)"/>
    <n v="2"/>
    <m/>
    <m/>
    <m/>
    <m/>
    <m/>
  </r>
  <r>
    <s v="Payment"/>
    <d v="2019-05-30T00:00:00"/>
    <d v="2019-05-31T00:00:00"/>
    <n v="2019"/>
    <s v="Lone Pine Real Estate, LLC"/>
    <s v="1st Bank HOA Checking"/>
    <s v="Undeposited Funds"/>
    <n v="-1200"/>
    <x v="1"/>
    <s v="2019 (complete)"/>
    <n v="2"/>
    <m/>
    <m/>
    <m/>
    <m/>
    <m/>
  </r>
  <r>
    <s v="Payment"/>
    <d v="2019-12-31T00:00:00"/>
    <d v="2019-12-31T00:00:00"/>
    <n v="2019"/>
    <s v="Bertele, Theodore"/>
    <s v="1st Bank HOA Checking"/>
    <s v="Undeposited Funds"/>
    <n v="0"/>
    <x v="1"/>
    <m/>
    <n v="3"/>
    <s v="entry as placeholder for lot 3 only; no dues paid on lot 3 as of 12/31/19"/>
    <m/>
    <m/>
    <m/>
    <m/>
  </r>
  <r>
    <s v="Payment"/>
    <d v="2010-01-12T00:00:00"/>
    <d v="2010-01-11T00:00:00"/>
    <n v="2010"/>
    <s v="Cheung, Robin ChiKong"/>
    <s v="1st Bank HOA Checking"/>
    <s v="Undeposited Funds"/>
    <n v="-125"/>
    <x v="1"/>
    <n v="1"/>
    <n v="4"/>
    <m/>
    <m/>
    <m/>
    <m/>
    <m/>
  </r>
  <r>
    <s v="Payment"/>
    <d v="2010-01-12T00:00:00"/>
    <d v="2010-01-11T00:00:00"/>
    <n v="2010"/>
    <s v="Cheung, Robin ChiKong"/>
    <s v="1st Bank HOA Reserve Account"/>
    <s v="Undeposited Funds"/>
    <n v="-450"/>
    <x v="2"/>
    <m/>
    <n v="4"/>
    <s v="In QB as Reserve Funds; Changed fm &quot;Dues&quot; to &quot;Working Capital Contribution&quot;"/>
    <m/>
    <m/>
    <m/>
    <m/>
  </r>
  <r>
    <s v="Payment"/>
    <d v="2010-03-19T00:00:00"/>
    <d v="2010-03-18T00:00:00"/>
    <n v="2010"/>
    <s v="Cheung, Robin ChiKong"/>
    <s v="1st Bank HOA Checking"/>
    <s v="Undeposited Funds"/>
    <n v="-125"/>
    <x v="1"/>
    <n v="1"/>
    <n v="4"/>
    <m/>
    <m/>
    <m/>
    <m/>
    <m/>
  </r>
  <r>
    <s v="Payment"/>
    <d v="2010-04-16T00:00:00"/>
    <d v="2010-04-15T00:00:00"/>
    <n v="2010"/>
    <s v="Cheung, Robin ChiKong"/>
    <s v="1st Bank HOA Checking"/>
    <s v="Undeposited Funds"/>
    <n v="-125"/>
    <x v="1"/>
    <n v="1"/>
    <n v="4"/>
    <m/>
    <m/>
    <m/>
    <m/>
    <m/>
  </r>
  <r>
    <s v="Payment"/>
    <d v="2010-06-26T00:00:00"/>
    <d v="2010-06-26T00:00:00"/>
    <n v="2010"/>
    <s v="Cheung, Robin ChiKong"/>
    <s v="1st Bank HOA Checking"/>
    <s v="Undeposited Funds"/>
    <n v="-375"/>
    <x v="1"/>
    <n v="3"/>
    <n v="4"/>
    <m/>
    <m/>
    <m/>
    <m/>
    <m/>
  </r>
  <r>
    <s v="Payment"/>
    <d v="2010-10-25T00:00:00"/>
    <d v="2010-10-23T00:00:00"/>
    <n v="2010"/>
    <s v="Cheung, Robin ChiKong"/>
    <s v="1st Bank HOA Checking"/>
    <s v="Undeposited Funds"/>
    <n v="-500"/>
    <x v="1"/>
    <n v="4"/>
    <n v="4"/>
    <m/>
    <m/>
    <m/>
    <m/>
    <m/>
  </r>
  <r>
    <s v="Payment"/>
    <d v="2011-02-08T00:00:00"/>
    <d v="2011-02-08T00:00:00"/>
    <n v="2011"/>
    <s v="Cheung, Robin ChiKong"/>
    <s v="1st Bank HOA Checking"/>
    <s v="Undeposited Funds"/>
    <n v="-375"/>
    <x v="1"/>
    <n v="3"/>
    <n v="4"/>
    <m/>
    <m/>
    <m/>
    <m/>
    <m/>
  </r>
  <r>
    <s v="Payment"/>
    <d v="2011-04-18T00:00:00"/>
    <d v="2011-04-14T00:00:00"/>
    <n v="2011"/>
    <s v="Cheung, Robin ChiKong"/>
    <s v="1st Bank HOA Checking"/>
    <s v="Undeposited Funds"/>
    <n v="-375"/>
    <x v="1"/>
    <n v="3"/>
    <n v="4"/>
    <m/>
    <m/>
    <m/>
    <m/>
    <m/>
  </r>
  <r>
    <s v="Payment"/>
    <d v="2011-10-10T00:00:00"/>
    <d v="2011-10-07T00:00:00"/>
    <n v="2011"/>
    <s v="Cheung, Robin ChiKong"/>
    <s v="1st Bank HOA Checking"/>
    <s v="Undeposited Funds"/>
    <n v="-625"/>
    <x v="1"/>
    <n v="5"/>
    <n v="4"/>
    <m/>
    <m/>
    <m/>
    <m/>
    <m/>
  </r>
  <r>
    <s v="Payment"/>
    <d v="2012-02-06T00:00:00"/>
    <d v="2012-02-05T00:00:00"/>
    <n v="2012"/>
    <s v="Cheung, Robin ChiKong"/>
    <s v="1st Bank HOA Checking"/>
    <s v="Undeposited Funds"/>
    <n v="-500"/>
    <x v="1"/>
    <n v="4"/>
    <n v="4"/>
    <m/>
    <m/>
    <m/>
    <m/>
    <m/>
  </r>
  <r>
    <s v="Payment"/>
    <d v="2012-08-03T00:00:00"/>
    <d v="2012-08-03T00:00:00"/>
    <n v="2012"/>
    <s v="Cheung, Robin ChiKong"/>
    <s v="1st Bank HOA Checking"/>
    <s v="Undeposited Funds"/>
    <n v="-750"/>
    <x v="1"/>
    <n v="6"/>
    <n v="4"/>
    <m/>
    <m/>
    <m/>
    <m/>
    <m/>
  </r>
  <r>
    <s v="Payment"/>
    <d v="2012-11-23T00:00:00"/>
    <d v="2012-11-21T00:00:00"/>
    <n v="2012"/>
    <s v="Cheung, Robin ChiKong"/>
    <s v="1st Bank HOA Checking"/>
    <s v="Undeposited Funds"/>
    <n v="-375"/>
    <x v="1"/>
    <n v="3"/>
    <n v="4"/>
    <m/>
    <m/>
    <m/>
    <m/>
    <m/>
  </r>
  <r>
    <s v="Payment"/>
    <d v="2013-02-11T00:00:00"/>
    <d v="2013-02-08T00:00:00"/>
    <n v="2013"/>
    <s v="Cheung, Robin ChiKong"/>
    <s v="1st Bank HOA Checking"/>
    <s v="Undeposited Funds"/>
    <n v="-250"/>
    <x v="1"/>
    <n v="2"/>
    <n v="4"/>
    <m/>
    <m/>
    <m/>
    <m/>
    <m/>
  </r>
  <r>
    <s v="Payment"/>
    <d v="2013-05-09T00:00:00"/>
    <d v="2013-05-08T00:00:00"/>
    <n v="2013"/>
    <s v="Cheung, Robin ChiKong"/>
    <s v="1st Bank HOA Checking"/>
    <s v="Undeposited Funds"/>
    <n v="-500"/>
    <x v="1"/>
    <n v="4"/>
    <n v="4"/>
    <m/>
    <m/>
    <m/>
    <m/>
    <m/>
  </r>
  <r>
    <s v="Payment"/>
    <d v="2013-06-20T00:00:00"/>
    <d v="2013-06-20T00:00:00"/>
    <n v="2013"/>
    <s v="Cheung, Robin ChiKong"/>
    <s v="1st Bank HOA Checking"/>
    <s v="Undeposited Funds"/>
    <n v="-250"/>
    <x v="1"/>
    <n v="2"/>
    <n v="4"/>
    <m/>
    <m/>
    <m/>
    <m/>
    <m/>
  </r>
  <r>
    <s v="Payment"/>
    <d v="2013-08-19T00:00:00"/>
    <d v="2013-08-19T00:00:00"/>
    <n v="2013"/>
    <s v="Cheung, Robin ChiKong"/>
    <s v="1st Bank HOA Checking"/>
    <s v="Undeposited Funds"/>
    <n v="-250"/>
    <x v="1"/>
    <n v="2"/>
    <n v="4"/>
    <m/>
    <m/>
    <m/>
    <m/>
    <m/>
  </r>
  <r>
    <s v="Payment"/>
    <d v="2013-12-09T00:00:00"/>
    <d v="2013-12-06T00:00:00"/>
    <n v="2013"/>
    <s v="Cheung, Robin ChiKong"/>
    <s v="1st Bank HOA Checking"/>
    <s v="Undeposited Funds"/>
    <n v="-375"/>
    <x v="1"/>
    <n v="3"/>
    <n v="4"/>
    <m/>
    <m/>
    <m/>
    <m/>
    <m/>
  </r>
  <r>
    <s v="Payment"/>
    <d v="2014-05-21T00:00:00"/>
    <d v="2014-05-06T00:00:00"/>
    <n v="2014"/>
    <s v="Cheung, Robin ChiKong"/>
    <s v="1st Bank HOA Checking"/>
    <s v="Undeposited Funds"/>
    <n v="-750"/>
    <x v="1"/>
    <n v="6"/>
    <n v="4"/>
    <m/>
    <m/>
    <m/>
    <m/>
    <m/>
  </r>
  <r>
    <s v="Payment"/>
    <d v="2014-08-12T00:00:00"/>
    <d v="2014-08-12T00:00:00"/>
    <n v="2014"/>
    <s v="Cheung, Robin ChiKong"/>
    <s v="1st Bank HOA Checking"/>
    <s v="Undeposited Funds"/>
    <n v="-250"/>
    <x v="1"/>
    <n v="2"/>
    <n v="4"/>
    <m/>
    <m/>
    <m/>
    <m/>
    <m/>
  </r>
  <r>
    <s v="Payment"/>
    <d v="2014-10-09T00:00:00"/>
    <d v="2014-10-09T00:00:00"/>
    <n v="2014"/>
    <s v="Cheung, Robin ChiKong"/>
    <s v="1st Bank HOA Checking"/>
    <s v="Undeposited Funds"/>
    <n v="-125"/>
    <x v="1"/>
    <n v="1"/>
    <n v="4"/>
    <m/>
    <m/>
    <m/>
    <m/>
    <m/>
  </r>
  <r>
    <s v="Payment"/>
    <d v="2014-10-09T00:00:00"/>
    <d v="2014-10-09T00:00:00"/>
    <n v="2014"/>
    <s v="Cheung, Robin ChiKong"/>
    <s v="1st Bank HOA Checking"/>
    <s v="Undeposited Funds"/>
    <n v="-125"/>
    <x v="1"/>
    <n v="1"/>
    <n v="4"/>
    <m/>
    <m/>
    <m/>
    <m/>
    <m/>
  </r>
  <r>
    <s v="Payment"/>
    <d v="2015-04-08T00:00:00"/>
    <d v="2015-04-07T00:00:00"/>
    <n v="2015"/>
    <s v="Cheung, Robin ChiKong"/>
    <s v="1st Bank HOA Checking"/>
    <s v="Undeposited Funds"/>
    <n v="-750"/>
    <x v="1"/>
    <n v="6"/>
    <n v="4"/>
    <m/>
    <m/>
    <m/>
    <m/>
    <m/>
  </r>
  <r>
    <s v="Payment"/>
    <d v="2015-09-08T00:00:00"/>
    <d v="2015-09-04T00:00:00"/>
    <n v="2015"/>
    <s v="Cheung, Robin ChiKong"/>
    <s v="1st Bank HOA Checking"/>
    <s v="Undeposited Funds"/>
    <n v="-400"/>
    <x v="1"/>
    <s v="May-Aug 2015"/>
    <n v="4"/>
    <s v="May - August $400 (KB)"/>
    <m/>
    <m/>
    <m/>
    <m/>
  </r>
  <r>
    <s v="Payment"/>
    <d v="2015-09-08T00:00:00"/>
    <d v="2015-09-04T00:00:00"/>
    <n v="2015"/>
    <s v="Cheung, Robin ChiKong"/>
    <s v="1st Bank HOA Checking"/>
    <s v="Undeposited Funds"/>
    <n v="-25"/>
    <x v="1"/>
    <s v="April"/>
    <n v="4"/>
    <s v="Dues April $25 (had a credit of $100) "/>
    <m/>
    <m/>
    <m/>
    <m/>
  </r>
  <r>
    <s v="Payment"/>
    <d v="2015-11-25T00:00:00"/>
    <d v="2015-11-23T00:00:00"/>
    <n v="2015"/>
    <s v="Cheung, Robin ChiKong"/>
    <s v="1st Bank HOA Checking"/>
    <s v="Undeposited Funds"/>
    <n v="-300"/>
    <x v="1"/>
    <s v="Sept-Nov 2015"/>
    <n v="4"/>
    <s v="Dues Sept - Nov "/>
    <m/>
    <m/>
    <m/>
    <m/>
  </r>
  <r>
    <s v="Payment"/>
    <d v="2016-08-18T00:00:00"/>
    <d v="2016-08-18T00:00:00"/>
    <n v="2016"/>
    <s v="Cheung, Robin ChiKong"/>
    <s v="1st Bank HOA Checking"/>
    <s v="Undeposited Funds"/>
    <n v="-900"/>
    <x v="1"/>
    <n v="9"/>
    <n v="4"/>
    <m/>
    <m/>
    <m/>
    <m/>
    <m/>
  </r>
  <r>
    <s v="Payment"/>
    <d v="2017-03-21T00:00:00"/>
    <d v="2017-03-18T00:00:00"/>
    <n v="2017"/>
    <s v="Cheung, Robin ChiKong"/>
    <s v="1st Bank HOA Checking"/>
    <s v="Undeposited Funds"/>
    <n v="-600"/>
    <x v="1"/>
    <n v="6"/>
    <n v="4"/>
    <m/>
    <m/>
    <m/>
    <m/>
    <m/>
  </r>
  <r>
    <s v="Payment"/>
    <d v="2017-11-10T00:00:00"/>
    <d v="2017-11-08T00:00:00"/>
    <n v="2017"/>
    <s v="Cheung, Robin ChiKong"/>
    <s v="1st Bank HOA Checking"/>
    <s v="Undeposited Funds"/>
    <n v="-100"/>
    <x v="1"/>
    <n v="1"/>
    <n v="4"/>
    <m/>
    <m/>
    <m/>
    <m/>
    <m/>
  </r>
  <r>
    <s v="Payment"/>
    <d v="2018-01-02T00:00:00"/>
    <d v="2017-12-29T00:00:00"/>
    <n v="2017"/>
    <s v="Cheung, Robin ChiKong"/>
    <s v="1st Bank HOA Checking"/>
    <s v="Undeposited Funds"/>
    <n v="-100"/>
    <x v="1"/>
    <n v="1"/>
    <n v="4"/>
    <m/>
    <m/>
    <m/>
    <m/>
    <m/>
  </r>
  <r>
    <s v="Payment"/>
    <d v="2018-03-05T00:00:00"/>
    <d v="2018-03-01T00:00:00"/>
    <n v="2018"/>
    <s v="Cheung, Robin ChiKong"/>
    <s v="1st Bank HOA Checking"/>
    <s v="Undeposited Funds"/>
    <n v="-100"/>
    <x v="1"/>
    <n v="1"/>
    <n v="4"/>
    <m/>
    <m/>
    <m/>
    <m/>
    <m/>
  </r>
  <r>
    <s v="Payment"/>
    <d v="2018-06-25T00:00:00"/>
    <d v="2018-06-22T00:00:00"/>
    <n v="2018"/>
    <s v="Cheung, Robin ChiKong"/>
    <s v="1st Bank HOA Checking"/>
    <s v="Undeposited Funds"/>
    <n v="-100"/>
    <x v="1"/>
    <n v="1"/>
    <n v="4"/>
    <m/>
    <m/>
    <m/>
    <m/>
    <m/>
  </r>
  <r>
    <s v="Payment"/>
    <d v="2018-06-25T00:00:00"/>
    <d v="2018-06-22T00:00:00"/>
    <n v="2018"/>
    <s v="Cheung, Robin ChiKong"/>
    <s v="1st Bank HOA Checking"/>
    <s v="Undeposited Funds"/>
    <n v="-100"/>
    <x v="1"/>
    <n v="1"/>
    <n v="4"/>
    <m/>
    <m/>
    <m/>
    <m/>
    <m/>
  </r>
  <r>
    <s v="Payment"/>
    <d v="2018-06-25T00:00:00"/>
    <d v="2018-06-22T00:00:00"/>
    <n v="2018"/>
    <s v="Cheung, Robin ChiKong"/>
    <s v="1st Bank HOA Checking"/>
    <s v="Undeposited Funds"/>
    <n v="-100"/>
    <x v="1"/>
    <n v="1"/>
    <n v="4"/>
    <m/>
    <m/>
    <m/>
    <m/>
    <m/>
  </r>
  <r>
    <s v="Payment"/>
    <d v="2018-06-26T00:00:00"/>
    <d v="2018-06-26T00:00:00"/>
    <n v="2018"/>
    <s v="Cheung, Robin ChiKong"/>
    <s v="1st Bank HOA Checking"/>
    <s v="Undeposited Funds"/>
    <n v="-100"/>
    <x v="1"/>
    <n v="1"/>
    <n v="4"/>
    <m/>
    <m/>
    <m/>
    <m/>
    <m/>
  </r>
  <r>
    <s v="Payment"/>
    <d v="2018-06-26T00:00:00"/>
    <d v="2018-06-26T00:00:00"/>
    <n v="2018"/>
    <s v="Cheung, Robin ChiKong"/>
    <s v="1st Bank HOA Checking"/>
    <s v="Undeposited Funds"/>
    <n v="-100"/>
    <x v="1"/>
    <n v="1"/>
    <n v="4"/>
    <m/>
    <m/>
    <m/>
    <m/>
    <m/>
  </r>
  <r>
    <s v="Payment"/>
    <d v="2018-06-26T00:00:00"/>
    <d v="2018-06-26T00:00:00"/>
    <n v="2018"/>
    <s v="Cheung, Robin ChiKong"/>
    <s v="1st Bank HOA Checking"/>
    <s v="Undeposited Funds"/>
    <n v="-100"/>
    <x v="1"/>
    <n v="1"/>
    <n v="4"/>
    <m/>
    <m/>
    <m/>
    <m/>
    <m/>
  </r>
  <r>
    <s v="Payment"/>
    <d v="2018-06-26T00:00:00"/>
    <d v="2018-06-26T00:00:00"/>
    <n v="2018"/>
    <s v="Cheung, Robin ChiKong"/>
    <s v="1st Bank HOA Checking"/>
    <s v="Undeposited Funds"/>
    <n v="-100"/>
    <x v="1"/>
    <n v="1"/>
    <n v="4"/>
    <m/>
    <m/>
    <m/>
    <m/>
    <m/>
  </r>
  <r>
    <s v="Payment"/>
    <d v="2018-07-25T00:00:00"/>
    <d v="2018-07-23T00:00:00"/>
    <n v="2018"/>
    <s v="Cheung, Robin ChiKong"/>
    <s v="1st Bank HOA Checking"/>
    <s v="Undeposited Funds"/>
    <n v="-100"/>
    <x v="1"/>
    <n v="1"/>
    <n v="4"/>
    <m/>
    <m/>
    <m/>
    <m/>
    <m/>
  </r>
  <r>
    <s v="Payment"/>
    <d v="2018-07-27T00:00:00"/>
    <d v="2018-07-24T00:00:00"/>
    <n v="2018"/>
    <s v="Cheung, Robin ChiKong"/>
    <s v="1st Bank HOA Checking"/>
    <s v="Undeposited Funds"/>
    <n v="-100"/>
    <x v="1"/>
    <n v="1"/>
    <n v="4"/>
    <m/>
    <m/>
    <m/>
    <m/>
    <m/>
  </r>
  <r>
    <s v="Payment"/>
    <d v="2018-07-27T00:00:00"/>
    <d v="2018-07-24T00:00:00"/>
    <n v="2018"/>
    <s v="Cheung, Robin ChiKong"/>
    <s v="1st Bank HOA Checking"/>
    <s v="Undeposited Funds"/>
    <n v="-100"/>
    <x v="1"/>
    <n v="1"/>
    <n v="4"/>
    <m/>
    <m/>
    <m/>
    <m/>
    <m/>
  </r>
  <r>
    <s v="Payment"/>
    <d v="2018-08-10T00:00:00"/>
    <d v="2018-08-08T00:00:00"/>
    <n v="2018"/>
    <s v="Cheung, Robin ChiKong"/>
    <s v="1st Bank HOA Checking"/>
    <s v="Undeposited Funds"/>
    <n v="-100"/>
    <x v="1"/>
    <n v="1"/>
    <n v="4"/>
    <m/>
    <m/>
    <m/>
    <m/>
    <m/>
  </r>
  <r>
    <s v="Payment"/>
    <d v="2018-09-11T00:00:00"/>
    <d v="2018-09-09T00:00:00"/>
    <n v="2018"/>
    <s v="Cheung, Robin ChiKong"/>
    <s v="1st Bank HOA Checking"/>
    <s v="Undeposited Funds"/>
    <n v="-100"/>
    <x v="1"/>
    <n v="1"/>
    <n v="4"/>
    <m/>
    <m/>
    <m/>
    <m/>
    <m/>
  </r>
  <r>
    <s v="Payment"/>
    <d v="2018-09-14T00:00:00"/>
    <d v="2018-09-12T00:00:00"/>
    <n v="2018"/>
    <s v="Cheung, Robin ChiKong"/>
    <s v="1st Bank HOA Checking"/>
    <s v="Undeposited Funds"/>
    <n v="-400"/>
    <x v="1"/>
    <n v="4"/>
    <n v="4"/>
    <m/>
    <m/>
    <m/>
    <m/>
    <m/>
  </r>
  <r>
    <s v="Payment"/>
    <d v="2018-10-09T00:00:00"/>
    <d v="2018-10-07T00:00:00"/>
    <n v="2018"/>
    <s v="Cheung, Robin ChiKong"/>
    <s v="1st Bank HOA Checking"/>
    <s v="Undeposited Funds"/>
    <n v="-100"/>
    <x v="1"/>
    <n v="1"/>
    <n v="4"/>
    <m/>
    <m/>
    <m/>
    <m/>
    <m/>
  </r>
  <r>
    <s v="Payment"/>
    <d v="2018-12-19T00:00:00"/>
    <d v="2018-12-19T00:00:00"/>
    <n v="2018"/>
    <s v="Cheung, Robin ChiKong"/>
    <s v="1st Bank HOA Checking"/>
    <s v="Undeposited Funds"/>
    <n v="-100"/>
    <x v="1"/>
    <n v="1"/>
    <n v="4"/>
    <m/>
    <m/>
    <m/>
    <m/>
    <m/>
  </r>
  <r>
    <s v="Payment"/>
    <d v="2018-12-19T00:00:00"/>
    <d v="2018-12-19T00:00:00"/>
    <n v="2018"/>
    <s v="Cheung, Robin ChiKong"/>
    <s v="1st Bank HOA Checking"/>
    <s v="Undeposited Funds"/>
    <n v="-100"/>
    <x v="1"/>
    <n v="1"/>
    <n v="4"/>
    <m/>
    <m/>
    <m/>
    <m/>
    <m/>
  </r>
  <r>
    <s v="Payment"/>
    <d v="2019-04-01T00:00:00"/>
    <d v="2019-03-28T00:00:00"/>
    <n v="2019"/>
    <s v="Cheung, Robin ChiKong"/>
    <s v="1st Bank HOA Checking"/>
    <s v="Undeposited Funds"/>
    <n v="-300"/>
    <x v="1"/>
    <n v="3"/>
    <n v="4"/>
    <m/>
    <m/>
    <m/>
    <m/>
    <m/>
  </r>
  <r>
    <s v="Payment"/>
    <d v="2019-04-01T00:00:00"/>
    <d v="2019-03-28T00:00:00"/>
    <n v="2019"/>
    <s v="Cheung, Robin ChiKong"/>
    <s v="1st Bank HOA Checking"/>
    <s v="Undeposited Funds"/>
    <n v="-300"/>
    <x v="1"/>
    <n v="3"/>
    <n v="4"/>
    <m/>
    <m/>
    <m/>
    <m/>
    <m/>
  </r>
  <r>
    <s v="Payment"/>
    <d v="2020-01-02T00:00:00"/>
    <d v="2020-01-02T00:00:00"/>
    <n v="2019"/>
    <s v="Cheung, Robin ChiKong"/>
    <s v="1st Bank HOA Checking"/>
    <s v="Undeposited Funds"/>
    <n v="-300"/>
    <x v="1"/>
    <n v="3"/>
    <n v="4"/>
    <m/>
    <m/>
    <m/>
    <m/>
    <m/>
  </r>
  <r>
    <s v="Payment"/>
    <d v="2020-01-02T00:00:00"/>
    <d v="2020-01-02T00:00:00"/>
    <n v="2019"/>
    <s v="Cheung, Robin ChiKong"/>
    <s v="1st Bank HOA Checking"/>
    <s v="Undeposited Funds"/>
    <n v="-300"/>
    <x v="1"/>
    <n v="3"/>
    <n v="4"/>
    <m/>
    <m/>
    <m/>
    <m/>
    <m/>
  </r>
  <r>
    <s v="Payment"/>
    <d v="2010-01-06T00:00:00"/>
    <d v="2010-01-06T00:00:00"/>
    <n v="2010"/>
    <s v="Morello, Robert and Shirley Chin"/>
    <s v="1st Bank HOA Checking"/>
    <s v="Undeposited Funds"/>
    <n v="-160"/>
    <x v="1"/>
    <s v="Dec 2009"/>
    <n v="5"/>
    <s v="Purchase Date: 12/11/2009"/>
    <m/>
    <m/>
    <m/>
    <m/>
  </r>
  <r>
    <s v="Payment"/>
    <d v="2010-01-06T00:00:00"/>
    <d v="2010-01-06T00:00:00"/>
    <n v="2010"/>
    <s v="Morello, Robert and Shirley Chin"/>
    <s v="1st Bank HOA Reserve Account"/>
    <s v="Undeposited Funds"/>
    <n v="-450"/>
    <x v="2"/>
    <m/>
    <n v="5"/>
    <s v="In QB as Reserve Funds; Changed fm &quot;Dues&quot; to &quot;Working Capital Contribution&quot;"/>
    <m/>
    <m/>
    <m/>
    <m/>
  </r>
  <r>
    <s v="Payment"/>
    <d v="2010-02-02T00:00:00"/>
    <d v="2010-02-02T00:00:00"/>
    <n v="2010"/>
    <s v="Morello, Robert and Shirley Chin"/>
    <s v="1st Bank HOA Checking"/>
    <s v="Undeposited Funds"/>
    <n v="37.5"/>
    <x v="0"/>
    <s v="2010 (complete)"/>
    <n v="5"/>
    <m/>
    <m/>
    <m/>
    <m/>
    <m/>
  </r>
  <r>
    <s v="Payment"/>
    <d v="2010-02-02T00:00:00"/>
    <d v="2010-02-02T00:00:00"/>
    <n v="2010"/>
    <s v="Morello, Robert and Shirley Chin"/>
    <s v="1st Bank HOA Checking"/>
    <s v="Undeposited Funds"/>
    <n v="-1500"/>
    <x v="1"/>
    <s v="2010 (complete)"/>
    <n v="5"/>
    <m/>
    <m/>
    <m/>
    <m/>
    <m/>
  </r>
  <r>
    <s v="Payment"/>
    <d v="2010-02-02T00:00:00"/>
    <d v="2010-02-02T00:00:00"/>
    <n v="2010"/>
    <s v="Morello, Robert and Shirley Chin"/>
    <s v="1st Bank HOA Checking"/>
    <s v="Undeposited Funds"/>
    <n v="5"/>
    <x v="3"/>
    <m/>
    <n v="5"/>
    <s v="??"/>
    <s v="Why did the HOA pay this? Treated as dues credit in Accounting"/>
    <m/>
    <m/>
    <m/>
  </r>
  <r>
    <s v="Payment"/>
    <d v="2011-02-02T00:00:00"/>
    <d v="2011-02-02T00:00:00"/>
    <n v="2011"/>
    <s v="Morello, Robert and Shirley Chin"/>
    <s v="1st Bank HOA Checking"/>
    <s v="Undeposited Funds"/>
    <n v="37.5"/>
    <x v="0"/>
    <s v="2011 (complete)"/>
    <n v="5"/>
    <m/>
    <m/>
    <m/>
    <m/>
    <m/>
  </r>
  <r>
    <s v="Payment"/>
    <d v="2011-02-02T00:00:00"/>
    <d v="2011-02-02T00:00:00"/>
    <n v="2011"/>
    <s v="Morello, Robert and Shirley Chin"/>
    <s v="1st Bank HOA Checking"/>
    <s v="Undeposited Funds"/>
    <n v="-1500"/>
    <x v="1"/>
    <s v="2011 (complete)"/>
    <n v="5"/>
    <m/>
    <m/>
    <m/>
    <m/>
    <m/>
  </r>
  <r>
    <s v="Payment"/>
    <d v="2011-02-02T00:00:00"/>
    <d v="2011-02-02T00:00:00"/>
    <n v="2011"/>
    <s v="Morello, Robert and Shirley Chin"/>
    <s v="1st Bank HOA Checking"/>
    <s v="Undeposited Funds"/>
    <n v="25"/>
    <x v="3"/>
    <m/>
    <n v="5"/>
    <m/>
    <s v="Why did the HOA pay this? Treated as dues credit in Accounting"/>
    <m/>
    <m/>
    <m/>
  </r>
  <r>
    <s v="Payment"/>
    <d v="2011-04-18T00:00:00"/>
    <d v="2011-04-14T00:00:00"/>
    <n v="2011"/>
    <s v="Morello, Robert and Shirley Chin"/>
    <s v="1st Bank HOA Checking"/>
    <s v="Undeposited Funds"/>
    <n v="-25"/>
    <x v="3"/>
    <m/>
    <n v="5"/>
    <s v="?? reimburse wire fee"/>
    <s v="Why did the HOA pay this? Treated as dues credit in Accounting"/>
    <m/>
    <m/>
    <m/>
  </r>
  <r>
    <s v="Payment"/>
    <d v="2012-01-31T00:00:00"/>
    <d v="2012-01-31T00:00:00"/>
    <n v="2012"/>
    <s v="Morello, Robert and Shirley Chin"/>
    <s v="1st Bank HOA Checking"/>
    <s v="Undeposited Funds"/>
    <n v="-1500"/>
    <x v="1"/>
    <s v="2012 (complete)"/>
    <n v="5"/>
    <m/>
    <s v="Should have received 2012 discount ($37.50)"/>
    <m/>
    <m/>
    <m/>
  </r>
  <r>
    <s v="Payment"/>
    <d v="2013-02-13T00:00:00"/>
    <d v="2013-02-13T00:00:00"/>
    <n v="2013"/>
    <s v="Morello, Robert and Shirley Chin"/>
    <s v="1st Bank HOA Checking"/>
    <s v="Undeposited Funds"/>
    <n v="60"/>
    <x v="0"/>
    <s v="2013 (complete)"/>
    <n v="5"/>
    <s v="$1,165 (total) = $1,250 (2013 dues left) + $25 wire fee credit + $60 discount"/>
    <s v="Not sure why we were crediting wire fees; doesn't appear wire fees were even being charged in the first place"/>
    <m/>
    <m/>
    <m/>
  </r>
  <r>
    <s v="Payment"/>
    <d v="2013-02-13T00:00:00"/>
    <d v="2013-02-13T00:00:00"/>
    <n v="2013"/>
    <s v="Morello, Robert and Shirley Chin"/>
    <s v="1st Bank HOA Checking"/>
    <s v="Undeposited Funds"/>
    <n v="-1250"/>
    <x v="1"/>
    <s v="2013 (complete)"/>
    <n v="5"/>
    <s v="$1,165 (total) = $1,250 (2013 dues left) + $25 wire fee credit"/>
    <s v="Not sure why we were crediting wire fees; doesn't appear wire fees were even being charged in the first place"/>
    <m/>
    <m/>
    <m/>
  </r>
  <r>
    <s v="Payment"/>
    <d v="2013-02-13T00:00:00"/>
    <d v="2013-02-13T00:00:00"/>
    <n v="2013"/>
    <s v="Morello, Robert and Shirley Chin"/>
    <s v="1st Bank HOA Checking"/>
    <s v="Undeposited Funds"/>
    <n v="-250"/>
    <x v="1"/>
    <s v="2013 (complete)"/>
    <n v="5"/>
    <s v="Separate deposit but same day as $1,165. "/>
    <m/>
    <m/>
    <m/>
    <m/>
  </r>
  <r>
    <s v="Payment"/>
    <d v="2013-02-13T00:00:00"/>
    <d v="2013-02-13T00:00:00"/>
    <n v="2013"/>
    <s v="Morello, Robert and Shirley Chin"/>
    <s v="1st Bank HOA Checking"/>
    <s v="Undeposited Funds"/>
    <n v="25"/>
    <x v="3"/>
    <s v="2013 (complete)"/>
    <n v="5"/>
    <s v="$1,165 (total) = $1,250 (2013 dues left) + $25 wire fee credit"/>
    <s v="Why did the HOA pay this? Treated as dues credit in Accounting"/>
    <m/>
    <m/>
    <m/>
  </r>
  <r>
    <s v="Payment"/>
    <d v="2014-05-07T00:00:00"/>
    <d v="2014-05-21T00:00:00"/>
    <n v="2014"/>
    <s v="Morello, Robert and Shirley Chin"/>
    <s v="1st Bank HOA Checking"/>
    <s v="Undeposited Funds"/>
    <n v="100"/>
    <x v="0"/>
    <s v="2014 (complete)"/>
    <n v="5"/>
    <m/>
    <m/>
    <m/>
    <m/>
    <m/>
  </r>
  <r>
    <s v="Payment"/>
    <d v="2014-05-07T00:00:00"/>
    <d v="2014-05-21T00:00:00"/>
    <n v="2014"/>
    <s v="Morello, Robert and Shirley Chin"/>
    <s v="1st Bank HOA Checking"/>
    <s v="Undeposited Funds"/>
    <n v="-1500"/>
    <x v="1"/>
    <s v="2014 (complete)"/>
    <n v="5"/>
    <m/>
    <m/>
    <m/>
    <m/>
    <m/>
  </r>
  <r>
    <s v="Payment"/>
    <d v="2014-05-07T00:00:00"/>
    <d v="2014-05-21T00:00:00"/>
    <n v="2014"/>
    <s v="Morello, Robert and Shirley Chin"/>
    <s v="1st Bank HOA Checking"/>
    <s v="Undeposited Funds"/>
    <n v="25"/>
    <x v="3"/>
    <m/>
    <n v="5"/>
    <s v="??"/>
    <s v="Why did the HOA pay this? Treated as dues credit in Accounting"/>
    <m/>
    <m/>
    <m/>
  </r>
  <r>
    <s v="Payment"/>
    <d v="2015-04-20T00:00:00"/>
    <d v="2015-04-23T00:00:00"/>
    <n v="2015"/>
    <s v="Morello, Robert and Shirley Chin"/>
    <s v="1st Bank HOA Checking"/>
    <s v="Undeposited Funds"/>
    <n v="-1475"/>
    <x v="1"/>
    <m/>
    <n v="5"/>
    <s v="overpaid, carried a credit of $75 to next year  (KB)"/>
    <m/>
    <m/>
    <m/>
    <m/>
  </r>
  <r>
    <s v="Payment"/>
    <d v="2016-04-28T00:00:00"/>
    <d v="2016-04-25T00:00:00"/>
    <n v="2016"/>
    <s v="Morello, Robert and Shirley Chin"/>
    <s v="1st Bank HOA Checking"/>
    <s v="Undeposited Funds"/>
    <n v="-775"/>
    <x v="1"/>
    <s v="April - Dec 2016"/>
    <n v="5"/>
    <m/>
    <m/>
    <m/>
    <m/>
    <m/>
  </r>
  <r>
    <s v="Payment"/>
    <d v="2017-04-12T00:00:00"/>
    <d v="2017-04-21T00:00:00"/>
    <n v="2017"/>
    <s v="Morello, Robert and Shirley Chin"/>
    <s v="1st Bank HOA Checking"/>
    <s v="Undeposited Funds"/>
    <n v="-1125"/>
    <x v="1"/>
    <m/>
    <n v="5"/>
    <s v="full year dues plus wire fee"/>
    <m/>
    <m/>
    <m/>
    <m/>
  </r>
  <r>
    <s v="Payment"/>
    <d v="2018-02-13T00:00:00"/>
    <d v="2018-02-15T00:00:00"/>
    <n v="2018"/>
    <s v="Morello, Robert and Shirley Chin"/>
    <s v="1st Bank HOA Checking"/>
    <s v="Undeposited Funds"/>
    <n v="100"/>
    <x v="0"/>
    <s v="2018 (complete)"/>
    <n v="5"/>
    <s v="Total payment $1075"/>
    <m/>
    <m/>
    <m/>
    <m/>
  </r>
  <r>
    <s v="Payment"/>
    <d v="2018-02-13T00:00:00"/>
    <d v="2018-02-15T00:00:00"/>
    <n v="2018"/>
    <s v="Morello, Robert and Shirley Chin"/>
    <s v="1st Bank HOA Checking"/>
    <s v="Undeposited Funds"/>
    <n v="-1200"/>
    <x v="1"/>
    <s v="2018 (complete)"/>
    <n v="5"/>
    <s v="Total payment $1075"/>
    <m/>
    <m/>
    <m/>
    <m/>
  </r>
  <r>
    <s v="Payment"/>
    <d v="2018-02-13T00:00:00"/>
    <d v="2018-02-15T00:00:00"/>
    <n v="2018"/>
    <s v="Morello, Robert and Shirley Chin"/>
    <s v="1st Bank HOA Checking"/>
    <s v="Undeposited Funds"/>
    <n v="25"/>
    <x v="3"/>
    <m/>
    <n v="5"/>
    <s v="??  Total payment $1075"/>
    <s v="Why did the HOA pay this? Shows up as a Bank Fee on QB expenses"/>
    <m/>
    <m/>
    <m/>
  </r>
  <r>
    <s v="Payment"/>
    <d v="2019-02-19T00:00:00"/>
    <d v="2019-02-17T00:00:00"/>
    <n v="2019"/>
    <s v="Morello, Robert and Shirley Chin"/>
    <s v="1st Bank HOA Checking"/>
    <s v="Undeposited Funds"/>
    <n v="-1200"/>
    <x v="1"/>
    <s v="2019 (complete)"/>
    <n v="5"/>
    <s v="Total payment $1,235.05"/>
    <m/>
    <m/>
    <m/>
    <m/>
  </r>
  <r>
    <s v="Payment"/>
    <d v="2019-02-19T00:00:00"/>
    <d v="2019-02-17T00:00:00"/>
    <n v="2019"/>
    <s v="Morello, Robert and Shirley Chin"/>
    <s v="1st Bank HOA Checking"/>
    <s v="Undeposited Funds"/>
    <n v="-35.049999999999997"/>
    <x v="4"/>
    <m/>
    <n v="5"/>
    <s v="credit card fees for 2019 annual dues"/>
    <m/>
    <m/>
    <m/>
    <m/>
  </r>
  <r>
    <s v="Payment"/>
    <d v="2009-11-03T00:00:00"/>
    <d v="2009-10-30T00:00:00"/>
    <n v="2009"/>
    <s v="Sarghos, Richard and Paulette"/>
    <s v="FNBC Checking 9018"/>
    <s v="Undeposited Funds"/>
    <n v="-160"/>
    <x v="1"/>
    <s v="Nov 2009"/>
    <n v="6"/>
    <s v="Purchase Date: 10/30/2009"/>
    <m/>
    <m/>
    <m/>
    <m/>
  </r>
  <r>
    <s v="Payment"/>
    <d v="2009-11-10T00:00:00"/>
    <d v="2009-10-30T00:00:00"/>
    <n v="2009"/>
    <s v="Sarghos, Richard and Paulette"/>
    <s v="1st Bank HOA Reserve Account"/>
    <s v="Undeposited Funds"/>
    <n v="-450"/>
    <x v="2"/>
    <s v="$900 deposit 11/10/2009"/>
    <n v="6"/>
    <s v="Changed fm &quot;Dues&quot; to &quot;Working Capital Contribution&quot;; in QB as Reserve Funds"/>
    <m/>
    <m/>
    <m/>
    <m/>
  </r>
  <r>
    <s v="Payment"/>
    <d v="2010-01-28T00:00:00"/>
    <d v="2010-01-28T00:00:00"/>
    <n v="2010"/>
    <s v="Sarghos, Richard and Paulette"/>
    <s v="1st Bank HOA Checking"/>
    <s v="Undeposited Funds"/>
    <n v="37.5"/>
    <x v="0"/>
    <s v="2010 (complete)"/>
    <n v="6"/>
    <s v="full year discount -$37.50 + one payment from the previous year"/>
    <m/>
    <m/>
    <m/>
    <m/>
  </r>
  <r>
    <s v="Payment"/>
    <d v="2010-01-28T00:00:00"/>
    <d v="2010-01-28T00:00:00"/>
    <n v="2010"/>
    <s v="Sarghos, Richard and Paulette"/>
    <s v="1st Bank HOA Checking"/>
    <s v="Undeposited Funds"/>
    <n v="-1500"/>
    <x v="1"/>
    <s v="2010 (complete)"/>
    <n v="6"/>
    <s v="$1,622.50 (total) = $1,500 (2010 dues) - $37.50 (discount) + $160 (2009 payment)"/>
    <m/>
    <m/>
    <m/>
    <m/>
  </r>
  <r>
    <s v="Payment"/>
    <d v="2010-01-28T00:00:00"/>
    <d v="2010-01-28T00:00:00"/>
    <n v="2010"/>
    <s v="Sarghos, Richard and Paulette"/>
    <s v="1st Bank HOA Checking"/>
    <s v="Undeposited Funds"/>
    <n v="-160"/>
    <x v="1"/>
    <s v="Dec 2009"/>
    <n v="6"/>
    <s v="pmt from 2009; full year discount -$37.50 + one payment from the previous year"/>
    <m/>
    <m/>
    <m/>
    <m/>
  </r>
  <r>
    <s v="Payment"/>
    <d v="2011-02-08T00:00:00"/>
    <d v="2011-02-08T00:00:00"/>
    <n v="2011"/>
    <s v="Sarghos, Richard and Paulette"/>
    <s v="1st Bank HOA Checking"/>
    <s v="Undeposited Funds"/>
    <n v="37.5"/>
    <x v="0"/>
    <s v="2011 (complete)"/>
    <n v="6"/>
    <m/>
    <m/>
    <m/>
    <m/>
    <m/>
  </r>
  <r>
    <s v="Payment"/>
    <d v="2011-02-08T00:00:00"/>
    <d v="2011-02-08T00:00:00"/>
    <n v="2011"/>
    <s v="Sarghos, Richard and Paulette"/>
    <s v="1st Bank HOA Checking"/>
    <s v="Undeposited Funds"/>
    <n v="-1500"/>
    <x v="1"/>
    <s v="2011 (complete)"/>
    <n v="6"/>
    <m/>
    <m/>
    <m/>
    <m/>
    <m/>
  </r>
  <r>
    <s v="Payment"/>
    <d v="2012-02-06T00:00:00"/>
    <d v="2012-02-05T00:00:00"/>
    <n v="2012"/>
    <s v="Sarghos, Richard and Paulette"/>
    <s v="1st Bank HOA Checking"/>
    <s v="Undeposited Funds"/>
    <n v="37.5"/>
    <x v="0"/>
    <s v="2012 (complete)"/>
    <n v="6"/>
    <m/>
    <m/>
    <m/>
    <m/>
    <m/>
  </r>
  <r>
    <s v="Payment"/>
    <d v="2012-02-06T00:00:00"/>
    <d v="2012-02-05T00:00:00"/>
    <n v="2012"/>
    <s v="Sarghos, Richard and Paulette"/>
    <s v="1st Bank HOA Checking"/>
    <s v="Undeposited Funds"/>
    <n v="-1500"/>
    <x v="1"/>
    <s v="2012 (complete)"/>
    <n v="6"/>
    <m/>
    <m/>
    <m/>
    <m/>
    <m/>
  </r>
  <r>
    <s v="Payment"/>
    <d v="2013-03-18T00:00:00"/>
    <d v="2013-03-16T00:00:00"/>
    <n v="2013"/>
    <s v="Sarghos, Richard and Paulette"/>
    <s v="1st Bank HOA Checking"/>
    <s v="Undeposited Funds"/>
    <n v="60"/>
    <x v="0"/>
    <s v="2013 (complete)"/>
    <n v="6"/>
    <m/>
    <m/>
    <m/>
    <m/>
    <m/>
  </r>
  <r>
    <s v="Payment"/>
    <d v="2013-03-18T00:00:00"/>
    <d v="2013-03-16T00:00:00"/>
    <n v="2013"/>
    <s v="Sarghos, Richard and Paulette"/>
    <s v="1st Bank HOA Checking"/>
    <s v="Undeposited Funds"/>
    <n v="-1500"/>
    <x v="1"/>
    <s v="2013 (complete)"/>
    <n v="6"/>
    <m/>
    <m/>
    <m/>
    <m/>
    <m/>
  </r>
  <r>
    <s v="Payment"/>
    <d v="2014-05-06T00:00:00"/>
    <d v="2014-05-04T00:00:00"/>
    <n v="2014"/>
    <s v="Sarghos, Richard and Paulette"/>
    <s v="1st Bank HOA Checking"/>
    <s v="Undeposited Funds"/>
    <n v="100"/>
    <x v="0"/>
    <s v="2014 (complete)"/>
    <n v="6"/>
    <m/>
    <m/>
    <m/>
    <m/>
    <m/>
  </r>
  <r>
    <s v="Payment"/>
    <d v="2014-05-06T00:00:00"/>
    <d v="2014-05-04T00:00:00"/>
    <n v="2014"/>
    <s v="Sarghos, Richard and Paulette"/>
    <s v="1st Bank HOA Checking"/>
    <s v="Undeposited Funds"/>
    <n v="-1500"/>
    <x v="1"/>
    <s v="2014 (complete)"/>
    <n v="6"/>
    <m/>
    <m/>
    <m/>
    <m/>
    <m/>
  </r>
  <r>
    <s v="Payment"/>
    <d v="2015-04-08T00:00:00"/>
    <d v="2015-04-07T00:00:00"/>
    <n v="2015"/>
    <s v="Sarghos, Richard and Paulette"/>
    <s v="1st Bank HOA Checking"/>
    <s v="Undeposited Funds"/>
    <n v="100"/>
    <x v="0"/>
    <s v="2015 (complete)"/>
    <n v="6"/>
    <m/>
    <s v="2015 full year pre-payment refund of $300 not paid (KA)"/>
    <m/>
    <m/>
    <m/>
  </r>
  <r>
    <s v="Payment"/>
    <d v="2015-04-08T00:00:00"/>
    <d v="2015-04-07T00:00:00"/>
    <n v="2015"/>
    <s v="Sarghos, Richard and Paulette"/>
    <s v="1st Bank HOA Checking"/>
    <s v="Undeposited Funds"/>
    <n v="-1500"/>
    <x v="1"/>
    <s v="2015 (complete)"/>
    <n v="6"/>
    <m/>
    <s v="2015 full year pre-payment refund of $300 not paid (KA)"/>
    <m/>
    <m/>
    <m/>
  </r>
  <r>
    <s v="Payment"/>
    <d v="2016-02-22T00:00:00"/>
    <d v="2016-02-21T00:00:00"/>
    <n v="2016"/>
    <s v="Sarghos, Richard and Paulette"/>
    <s v="1st Bank HOA Checking"/>
    <s v="Undeposited Funds"/>
    <n v="100"/>
    <x v="0"/>
    <s v="2016 (complete)"/>
    <n v="6"/>
    <m/>
    <m/>
    <m/>
    <m/>
    <m/>
  </r>
  <r>
    <s v="Payment"/>
    <d v="2016-02-22T00:00:00"/>
    <d v="2016-02-21T00:00:00"/>
    <n v="2016"/>
    <s v="Sarghos, Richard and Paulette"/>
    <s v="1st Bank HOA Checking"/>
    <s v="Undeposited Funds"/>
    <n v="-1200"/>
    <x v="1"/>
    <s v="2016 (complete)"/>
    <n v="6"/>
    <m/>
    <m/>
    <m/>
    <m/>
    <m/>
  </r>
  <r>
    <s v="Payment"/>
    <d v="2017-05-10T00:00:00"/>
    <d v="2017-05-07T00:00:00"/>
    <n v="2017"/>
    <s v="Sarghos, Richard and Paulette"/>
    <s v="1st Bank HOA Checking"/>
    <s v="Undeposited Funds"/>
    <n v="100"/>
    <x v="0"/>
    <s v="2017 (complete)"/>
    <n v="6"/>
    <m/>
    <m/>
    <m/>
    <m/>
    <m/>
  </r>
  <r>
    <s v="Payment"/>
    <d v="2017-05-10T00:00:00"/>
    <d v="2017-05-07T00:00:00"/>
    <n v="2017"/>
    <s v="Sarghos, Richard and Paulette"/>
    <s v="1st Bank HOA Checking"/>
    <s v="Undeposited Funds"/>
    <n v="-1200"/>
    <x v="1"/>
    <s v="2017 (complete)"/>
    <n v="6"/>
    <m/>
    <m/>
    <m/>
    <m/>
    <m/>
  </r>
  <r>
    <s v="Payment"/>
    <d v="2018-02-22T00:00:00"/>
    <d v="2018-02-22T00:00:00"/>
    <n v="2018"/>
    <s v="Sarghos, Richard and Paulette"/>
    <s v="1st Bank HOA Checking"/>
    <s v="Undeposited Funds"/>
    <n v="100"/>
    <x v="0"/>
    <s v="2018 (complete)"/>
    <n v="6"/>
    <m/>
    <m/>
    <m/>
    <m/>
    <m/>
  </r>
  <r>
    <s v="Payment"/>
    <d v="2018-02-22T00:00:00"/>
    <d v="2018-02-22T00:00:00"/>
    <n v="2018"/>
    <s v="Sarghos, Richard and Paulette"/>
    <s v="1st Bank HOA Checking"/>
    <s v="Undeposited Funds"/>
    <n v="-1200"/>
    <x v="1"/>
    <s v="2018 (complete)"/>
    <n v="6"/>
    <m/>
    <m/>
    <m/>
    <m/>
    <m/>
  </r>
  <r>
    <s v="Payment"/>
    <d v="2019-02-26T00:00:00"/>
    <d v="2019-02-26T00:00:00"/>
    <n v="2019"/>
    <s v="Sarghos, Richard and Paulette"/>
    <s v="1st Bank HOA Checking"/>
    <s v="Undeposited Funds"/>
    <n v="-300"/>
    <x v="1"/>
    <n v="3"/>
    <n v="6"/>
    <m/>
    <m/>
    <m/>
    <m/>
    <m/>
  </r>
  <r>
    <s v="Payment"/>
    <d v="2019-03-27T00:00:00"/>
    <d v="2019-03-25T00:00:00"/>
    <n v="2019"/>
    <s v="Sarghos, Richard and Paulette"/>
    <s v="1st Bank HOA Checking"/>
    <s v="Undeposited Funds"/>
    <n v="-300"/>
    <x v="1"/>
    <n v="3"/>
    <n v="6"/>
    <m/>
    <m/>
    <m/>
    <m/>
    <m/>
  </r>
  <r>
    <s v="Payment"/>
    <d v="2019-07-03T00:00:00"/>
    <d v="2019-07-01T00:00:00"/>
    <n v="2019"/>
    <s v="Sarghos, Richard and Paulette"/>
    <s v="1st Bank HOA Checking"/>
    <s v="Undeposited Funds"/>
    <n v="-300"/>
    <x v="1"/>
    <n v="3"/>
    <n v="6"/>
    <m/>
    <m/>
    <m/>
    <m/>
    <m/>
  </r>
  <r>
    <s v="Payment"/>
    <d v="2019-09-23T00:00:00"/>
    <d v="2019-09-19T00:00:00"/>
    <n v="2019"/>
    <s v="Sarghos, Richard and Paulette"/>
    <s v="1st Bank HOA Checking"/>
    <s v="Undeposited Funds"/>
    <n v="-300"/>
    <x v="1"/>
    <n v="3"/>
    <n v="6"/>
    <m/>
    <m/>
    <m/>
    <m/>
    <m/>
  </r>
  <r>
    <s v="Payment"/>
    <d v="2010-01-12T00:00:00"/>
    <d v="2010-01-11T00:00:00"/>
    <n v="2010"/>
    <s v="De la Vega, Philip A. and Judy A."/>
    <s v="1st Bank HOA Checking"/>
    <s v="Undeposited Funds"/>
    <n v="-125"/>
    <x v="1"/>
    <n v="1"/>
    <n v="7"/>
    <s v="Purchase Date: 12/24/2009"/>
    <m/>
    <m/>
    <m/>
    <m/>
  </r>
  <r>
    <s v="Payment"/>
    <d v="2010-01-12T00:00:00"/>
    <d v="2010-01-11T00:00:00"/>
    <n v="2010"/>
    <s v="De la Vega, Philip A. and Judy A."/>
    <s v="1st Bank HOA Reserve Account"/>
    <s v="Undeposited Funds"/>
    <n v="-450"/>
    <x v="2"/>
    <m/>
    <n v="7"/>
    <s v="Changed fm &quot;Dues&quot; to &quot;Working Capital Contribution&quot;; in QB as Reserve Funds"/>
    <m/>
    <m/>
    <m/>
    <m/>
  </r>
  <r>
    <s v="Payment"/>
    <d v="2010-03-19T00:00:00"/>
    <d v="2010-03-18T00:00:00"/>
    <n v="2010"/>
    <s v="De la Vega, Philip A. and Judy A."/>
    <s v="1st Bank HOA Checking"/>
    <s v="Undeposited Funds"/>
    <n v="-125"/>
    <x v="1"/>
    <n v="1"/>
    <n v="7"/>
    <m/>
    <m/>
    <m/>
    <m/>
    <m/>
  </r>
  <r>
    <s v="Payment"/>
    <d v="2010-03-19T00:00:00"/>
    <d v="2010-03-18T00:00:00"/>
    <n v="2010"/>
    <s v="De la Vega, Philip A. and Judy A."/>
    <s v="1st Bank HOA Checking"/>
    <s v="Undeposited Funds"/>
    <n v="-125"/>
    <x v="1"/>
    <n v="1"/>
    <n v="7"/>
    <m/>
    <m/>
    <m/>
    <m/>
    <m/>
  </r>
  <r>
    <s v="Payment"/>
    <d v="2010-04-16T00:00:00"/>
    <d v="2010-04-15T00:00:00"/>
    <n v="2010"/>
    <s v="De la Vega, Philip A. and Judy A."/>
    <s v="1st Bank HOA Checking"/>
    <s v="Undeposited Funds"/>
    <n v="-125"/>
    <x v="1"/>
    <n v="1"/>
    <n v="7"/>
    <m/>
    <m/>
    <m/>
    <m/>
    <m/>
  </r>
  <r>
    <s v="Payment"/>
    <d v="2010-06-26T00:00:00"/>
    <d v="2010-06-26T00:00:00"/>
    <n v="2010"/>
    <s v="De la Vega, Philip A. and Judy A."/>
    <s v="1st Bank HOA Checking"/>
    <s v="Undeposited Funds"/>
    <n v="-125"/>
    <x v="1"/>
    <n v="1"/>
    <n v="7"/>
    <m/>
    <m/>
    <m/>
    <m/>
    <m/>
  </r>
  <r>
    <s v="Payment"/>
    <d v="2010-06-26T00:00:00"/>
    <d v="2010-06-26T00:00:00"/>
    <n v="2010"/>
    <s v="De la Vega, Philip A. and Judy A."/>
    <s v="1st Bank HOA Checking"/>
    <s v="Undeposited Funds"/>
    <n v="-125"/>
    <x v="1"/>
    <n v="1"/>
    <n v="7"/>
    <m/>
    <m/>
    <m/>
    <m/>
    <m/>
  </r>
  <r>
    <s v="Payment"/>
    <d v="2010-08-06T00:00:00"/>
    <d v="2010-08-05T00:00:00"/>
    <n v="2010"/>
    <s v="De la Vega, Philip A. and Judy A."/>
    <s v="1st Bank HOA Checking"/>
    <s v="Undeposited Funds"/>
    <n v="-125"/>
    <x v="1"/>
    <n v="1"/>
    <n v="7"/>
    <m/>
    <m/>
    <m/>
    <m/>
    <m/>
  </r>
  <r>
    <s v="Payment"/>
    <d v="2010-08-20T00:00:00"/>
    <d v="2010-08-20T00:00:00"/>
    <n v="2010"/>
    <s v="De la Vega, Philip A. and Judy A."/>
    <s v="1st Bank HOA Checking"/>
    <s v="Undeposited Funds"/>
    <n v="-125"/>
    <x v="1"/>
    <n v="1"/>
    <n v="7"/>
    <m/>
    <m/>
    <m/>
    <m/>
    <m/>
  </r>
  <r>
    <s v="Payment"/>
    <d v="2010-10-01T00:00:00"/>
    <d v="2010-09-30T00:00:00"/>
    <n v="2010"/>
    <s v="De la Vega, Philip A. and Judy A."/>
    <s v="1st Bank HOA Checking"/>
    <s v="Undeposited Funds"/>
    <n v="-125"/>
    <x v="1"/>
    <n v="1"/>
    <n v="7"/>
    <m/>
    <m/>
    <m/>
    <m/>
    <m/>
  </r>
  <r>
    <s v="Payment"/>
    <d v="2010-10-25T00:00:00"/>
    <d v="2010-10-23T00:00:00"/>
    <n v="2010"/>
    <s v="De la Vega, Philip A. and Judy A."/>
    <s v="1st Bank HOA Checking"/>
    <s v="Undeposited Funds"/>
    <n v="-125"/>
    <x v="1"/>
    <n v="1"/>
    <n v="7"/>
    <m/>
    <m/>
    <m/>
    <m/>
    <m/>
  </r>
  <r>
    <s v="Payment"/>
    <d v="2010-12-10T00:00:00"/>
    <d v="2010-12-09T00:00:00"/>
    <n v="2010"/>
    <s v="De la Vega, Philip A. and Judy A."/>
    <s v="1st Bank HOA Checking"/>
    <s v="Undeposited Funds"/>
    <n v="-125"/>
    <x v="1"/>
    <n v="1"/>
    <n v="7"/>
    <m/>
    <m/>
    <m/>
    <m/>
    <m/>
  </r>
  <r>
    <s v="Payment"/>
    <d v="2010-12-10T00:00:00"/>
    <d v="2010-12-09T00:00:00"/>
    <n v="2010"/>
    <s v="De la Vega, Philip A. and Judy A."/>
    <s v="1st Bank HOA Checking"/>
    <s v="Undeposited Funds"/>
    <n v="-125"/>
    <x v="1"/>
    <n v="1"/>
    <n v="7"/>
    <m/>
    <m/>
    <m/>
    <m/>
    <m/>
  </r>
  <r>
    <s v="Payment"/>
    <d v="2011-02-08T00:00:00"/>
    <d v="2011-02-08T00:00:00"/>
    <n v="2011"/>
    <s v="De la Vega, Philip A. and Judy A."/>
    <s v="1st Bank HOA Checking"/>
    <s v="Undeposited Funds"/>
    <n v="-125"/>
    <x v="1"/>
    <n v="1"/>
    <n v="7"/>
    <m/>
    <m/>
    <m/>
    <m/>
    <m/>
  </r>
  <r>
    <s v="Payment"/>
    <d v="2011-02-08T00:00:00"/>
    <d v="2011-02-08T00:00:00"/>
    <n v="2011"/>
    <s v="De la Vega, Philip A. and Judy A."/>
    <s v="1st Bank HOA Checking"/>
    <s v="Undeposited Funds"/>
    <n v="-125"/>
    <x v="1"/>
    <n v="1"/>
    <n v="7"/>
    <m/>
    <m/>
    <m/>
    <m/>
    <m/>
  </r>
  <r>
    <s v="Payment"/>
    <d v="2011-03-21T00:00:00"/>
    <d v="2011-03-19T00:00:00"/>
    <n v="2011"/>
    <s v="De la Vega, Philip A. and Judy A."/>
    <s v="1st Bank HOA Checking"/>
    <s v="Undeposited Funds"/>
    <n v="-125"/>
    <x v="1"/>
    <n v="1"/>
    <n v="7"/>
    <m/>
    <m/>
    <m/>
    <m/>
    <m/>
  </r>
  <r>
    <s v="Payment"/>
    <d v="2011-04-18T00:00:00"/>
    <d v="2011-04-14T00:00:00"/>
    <n v="2011"/>
    <s v="De la Vega, Philip A. and Judy A."/>
    <s v="1st Bank HOA Checking"/>
    <s v="Undeposited Funds"/>
    <n v="-125"/>
    <x v="1"/>
    <n v="1"/>
    <n v="7"/>
    <m/>
    <m/>
    <m/>
    <m/>
    <m/>
  </r>
  <r>
    <s v="Payment"/>
    <d v="2011-05-13T00:00:00"/>
    <d v="2011-05-13T00:00:00"/>
    <n v="2011"/>
    <s v="De la Vega, Philip A. and Judy A."/>
    <s v="1st Bank HOA Checking"/>
    <s v="Undeposited Funds"/>
    <n v="-125"/>
    <x v="1"/>
    <n v="1"/>
    <n v="7"/>
    <m/>
    <m/>
    <m/>
    <m/>
    <m/>
  </r>
  <r>
    <s v="Payment"/>
    <d v="2011-06-10T00:00:00"/>
    <d v="2011-06-10T00:00:00"/>
    <n v="2011"/>
    <s v="De la Vega, Philip A. and Judy A."/>
    <s v="1st Bank HOA Checking"/>
    <s v="Undeposited Funds"/>
    <n v="-125"/>
    <x v="1"/>
    <n v="1"/>
    <n v="7"/>
    <m/>
    <m/>
    <m/>
    <m/>
    <m/>
  </r>
  <r>
    <s v="Payment"/>
    <d v="2011-07-18T00:00:00"/>
    <d v="2011-07-16T00:00:00"/>
    <n v="2011"/>
    <s v="De la Vega, Philip A. and Judy A."/>
    <s v="1st Bank HOA Checking"/>
    <s v="Undeposited Funds"/>
    <n v="-125"/>
    <x v="1"/>
    <n v="1"/>
    <n v="7"/>
    <m/>
    <m/>
    <m/>
    <m/>
    <m/>
  </r>
  <r>
    <s v="Payment"/>
    <d v="2011-08-26T00:00:00"/>
    <d v="2011-08-24T00:00:00"/>
    <n v="2011"/>
    <s v="De la Vega, Philip A. and Judy A."/>
    <s v="1st Bank HOA Checking"/>
    <s v="Undeposited Funds"/>
    <n v="-125"/>
    <x v="1"/>
    <n v="1"/>
    <n v="7"/>
    <m/>
    <m/>
    <m/>
    <m/>
    <m/>
  </r>
  <r>
    <s v="Payment"/>
    <d v="2011-10-10T00:00:00"/>
    <d v="2011-10-07T00:00:00"/>
    <n v="2011"/>
    <s v="De la Vega, Philip A. and Judy A."/>
    <s v="1st Bank HOA Checking"/>
    <s v="Undeposited Funds"/>
    <n v="-125"/>
    <x v="1"/>
    <n v="1"/>
    <n v="7"/>
    <m/>
    <m/>
    <m/>
    <m/>
    <m/>
  </r>
  <r>
    <s v="Payment"/>
    <d v="2011-10-27T00:00:00"/>
    <d v="2011-10-27T00:00:00"/>
    <n v="2011"/>
    <s v="De la Vega, Philip A. and Judy A."/>
    <s v="1st Bank HOA Checking"/>
    <s v="Undeposited Funds"/>
    <n v="-125"/>
    <x v="1"/>
    <n v="1"/>
    <n v="7"/>
    <m/>
    <m/>
    <m/>
    <m/>
    <m/>
  </r>
  <r>
    <s v="Payment"/>
    <d v="2011-11-18T00:00:00"/>
    <d v="2011-11-18T00:00:00"/>
    <n v="2011"/>
    <s v="De la Vega, Philip A. and Judy A."/>
    <s v="1st Bank HOA Checking"/>
    <s v="Undeposited Funds"/>
    <n v="-125"/>
    <x v="1"/>
    <n v="1"/>
    <n v="7"/>
    <m/>
    <m/>
    <m/>
    <m/>
    <m/>
  </r>
  <r>
    <s v="Payment"/>
    <d v="2011-12-12T00:00:00"/>
    <d v="2011-12-12T00:00:00"/>
    <n v="2011"/>
    <s v="De la Vega, Philip A. and Judy A."/>
    <s v="1st Bank HOA Checking"/>
    <s v="Undeposited Funds"/>
    <n v="-125"/>
    <x v="1"/>
    <n v="1"/>
    <n v="7"/>
    <m/>
    <m/>
    <m/>
    <m/>
    <m/>
  </r>
  <r>
    <s v="Payment"/>
    <d v="2012-01-20T00:00:00"/>
    <d v="2012-01-20T00:00:00"/>
    <n v="2012"/>
    <s v="De la Vega, Philip A. and Judy A."/>
    <s v="1st Bank HOA Checking"/>
    <s v="Undeposited Funds"/>
    <n v="-125"/>
    <x v="1"/>
    <n v="1"/>
    <n v="7"/>
    <m/>
    <m/>
    <m/>
    <m/>
    <m/>
  </r>
  <r>
    <s v="Payment"/>
    <d v="2012-02-22T00:00:00"/>
    <d v="2012-02-21T00:00:00"/>
    <n v="2012"/>
    <s v="De la Vega, Philip A. and Judy A."/>
    <s v="1st Bank HOA Checking"/>
    <s v="Undeposited Funds"/>
    <n v="-125"/>
    <x v="1"/>
    <n v="1"/>
    <n v="7"/>
    <m/>
    <m/>
    <m/>
    <m/>
    <m/>
  </r>
  <r>
    <s v="Payment"/>
    <d v="2012-03-16T00:00:00"/>
    <d v="2012-03-16T00:00:00"/>
    <n v="2012"/>
    <s v="De la Vega, Philip A. and Judy A."/>
    <s v="1st Bank HOA Checking"/>
    <s v="Undeposited Funds"/>
    <n v="-125"/>
    <x v="1"/>
    <n v="1"/>
    <n v="7"/>
    <m/>
    <m/>
    <m/>
    <m/>
    <m/>
  </r>
  <r>
    <s v="Payment"/>
    <d v="2012-05-03T00:00:00"/>
    <d v="2012-05-03T00:00:00"/>
    <n v="2012"/>
    <s v="De la Vega, Philip A. and Judy A."/>
    <s v="1st Bank HOA Checking"/>
    <s v="Undeposited Funds"/>
    <n v="-125"/>
    <x v="1"/>
    <n v="1"/>
    <n v="7"/>
    <m/>
    <m/>
    <m/>
    <m/>
    <m/>
  </r>
  <r>
    <s v="Payment"/>
    <d v="2012-06-11T00:00:00"/>
    <d v="2012-06-11T00:00:00"/>
    <n v="2012"/>
    <s v="De la Vega, Philip A. and Judy A."/>
    <s v="1st Bank HOA Checking"/>
    <s v="Undeposited Funds"/>
    <n v="-125"/>
    <x v="1"/>
    <n v="1"/>
    <n v="7"/>
    <m/>
    <m/>
    <m/>
    <m/>
    <m/>
  </r>
  <r>
    <s v="Payment"/>
    <d v="2012-07-10T00:00:00"/>
    <d v="2012-07-08T00:00:00"/>
    <n v="2012"/>
    <s v="De la Vega, Philip A. and Judy A."/>
    <s v="1st Bank HOA Checking"/>
    <s v="Undeposited Funds"/>
    <n v="-125"/>
    <x v="1"/>
    <n v="1"/>
    <n v="7"/>
    <m/>
    <m/>
    <m/>
    <m/>
    <m/>
  </r>
  <r>
    <s v="Payment"/>
    <d v="2012-09-07T00:00:00"/>
    <d v="2012-09-07T00:00:00"/>
    <n v="2012"/>
    <s v="De la Vega, Philip A. and Judy A."/>
    <s v="1st Bank HOA Checking"/>
    <s v="Undeposited Funds"/>
    <n v="-125"/>
    <x v="1"/>
    <n v="1"/>
    <n v="7"/>
    <m/>
    <m/>
    <m/>
    <m/>
    <m/>
  </r>
  <r>
    <s v="Payment"/>
    <d v="2012-09-07T00:00:00"/>
    <d v="2012-09-07T00:00:00"/>
    <n v="2012"/>
    <s v="De la Vega, Philip A. and Judy A."/>
    <s v="1st Bank HOA Checking"/>
    <s v="Undeposited Funds"/>
    <n v="-125"/>
    <x v="1"/>
    <n v="1"/>
    <n v="7"/>
    <m/>
    <m/>
    <m/>
    <m/>
    <m/>
  </r>
  <r>
    <s v="Payment"/>
    <d v="2012-10-11T00:00:00"/>
    <d v="2012-10-10T00:00:00"/>
    <n v="2012"/>
    <s v="De la Vega, Philip A. and Judy A."/>
    <s v="1st Bank HOA Checking"/>
    <s v="Undeposited Funds"/>
    <n v="-125"/>
    <x v="1"/>
    <n v="1"/>
    <n v="7"/>
    <m/>
    <m/>
    <m/>
    <m/>
    <m/>
  </r>
  <r>
    <s v="Payment"/>
    <d v="2013-02-11T00:00:00"/>
    <d v="2013-02-08T00:00:00"/>
    <n v="2013"/>
    <s v="De la Vega, Philip A. and Judy A."/>
    <s v="1st Bank HOA Checking"/>
    <s v="Undeposited Funds"/>
    <n v="-125"/>
    <x v="1"/>
    <n v="1"/>
    <n v="7"/>
    <m/>
    <m/>
    <m/>
    <m/>
    <m/>
  </r>
  <r>
    <s v="Payment"/>
    <d v="2013-02-22T00:00:00"/>
    <d v="2013-02-22T00:00:00"/>
    <n v="2013"/>
    <s v="De la Vega, Philip A. and Judy A."/>
    <s v="1st Bank HOA Checking"/>
    <s v="Undeposited Funds"/>
    <n v="-125"/>
    <x v="1"/>
    <n v="1"/>
    <n v="7"/>
    <m/>
    <m/>
    <m/>
    <m/>
    <m/>
  </r>
  <r>
    <s v="Payment"/>
    <d v="2013-03-18T00:00:00"/>
    <d v="2013-03-16T00:00:00"/>
    <n v="2013"/>
    <s v="De la Vega, Philip A. and Judy A."/>
    <s v="1st Bank HOA Checking"/>
    <s v="Undeposited Funds"/>
    <n v="-125"/>
    <x v="1"/>
    <n v="1"/>
    <n v="7"/>
    <m/>
    <m/>
    <m/>
    <m/>
    <m/>
  </r>
  <r>
    <s v="Payment"/>
    <d v="2013-05-09T00:00:00"/>
    <d v="2013-05-08T00:00:00"/>
    <n v="2013"/>
    <s v="De la Vega, Philip A. and Judy A."/>
    <s v="1st Bank HOA Checking"/>
    <s v="Undeposited Funds"/>
    <n v="-125"/>
    <x v="1"/>
    <n v="1"/>
    <n v="7"/>
    <m/>
    <m/>
    <m/>
    <m/>
    <m/>
  </r>
  <r>
    <s v="Payment"/>
    <d v="2013-05-21T00:00:00"/>
    <d v="2013-05-21T00:00:00"/>
    <n v="2013"/>
    <s v="De la Vega, Philip A. and Judy A."/>
    <s v="1st Bank HOA Checking"/>
    <s v="Undeposited Funds"/>
    <n v="-125"/>
    <x v="1"/>
    <n v="1"/>
    <n v="7"/>
    <m/>
    <m/>
    <m/>
    <m/>
    <m/>
  </r>
  <r>
    <s v="Payment"/>
    <d v="2013-06-20T00:00:00"/>
    <d v="2013-06-20T00:00:00"/>
    <n v="2013"/>
    <s v="De la Vega, Philip A. and Judy A."/>
    <s v="1st Bank HOA Checking"/>
    <s v="Undeposited Funds"/>
    <n v="-125"/>
    <x v="1"/>
    <n v="1"/>
    <n v="7"/>
    <m/>
    <m/>
    <m/>
    <m/>
    <m/>
  </r>
  <r>
    <s v="Payment"/>
    <d v="2013-07-22T00:00:00"/>
    <d v="2013-07-22T00:00:00"/>
    <n v="2013"/>
    <s v="De la Vega, Philip A. and Judy A."/>
    <s v="1st Bank HOA Checking"/>
    <s v="Undeposited Funds"/>
    <n v="-125"/>
    <x v="1"/>
    <n v="1"/>
    <n v="7"/>
    <m/>
    <m/>
    <m/>
    <m/>
    <m/>
  </r>
  <r>
    <s v="Payment"/>
    <d v="2013-08-19T00:00:00"/>
    <d v="2013-08-19T00:00:00"/>
    <n v="2013"/>
    <s v="De la Vega, Philip A. and Judy A."/>
    <s v="1st Bank HOA Checking"/>
    <s v="Undeposited Funds"/>
    <n v="-125"/>
    <x v="1"/>
    <n v="1"/>
    <n v="7"/>
    <m/>
    <m/>
    <m/>
    <m/>
    <m/>
  </r>
  <r>
    <s v="Payment"/>
    <d v="2013-10-04T00:00:00"/>
    <d v="2013-10-03T00:00:00"/>
    <n v="2013"/>
    <s v="De la Vega, Philip A. and Judy A."/>
    <s v="1st Bank HOA Checking"/>
    <s v="Undeposited Funds"/>
    <n v="-350"/>
    <x v="1"/>
    <s v="Jun-Aug 2013"/>
    <n v="7"/>
    <s v="Dues June, July, Aug  (KB)"/>
    <m/>
    <m/>
    <m/>
    <m/>
  </r>
  <r>
    <s v="Payment"/>
    <d v="2013-10-04T00:00:00"/>
    <d v="2013-10-03T00:00:00"/>
    <n v="2013"/>
    <s v="De la Vega, Philip A. and Judy A."/>
    <s v="1st Bank HOA Checking"/>
    <s v="Undeposited Funds"/>
    <n v="-125"/>
    <x v="1"/>
    <n v="1"/>
    <n v="7"/>
    <m/>
    <m/>
    <m/>
    <m/>
    <m/>
  </r>
  <r>
    <s v="Payment"/>
    <d v="2013-11-04T00:00:00"/>
    <d v="2013-11-01T00:00:00"/>
    <n v="2013"/>
    <s v="De la Vega, Philip A. and Judy A."/>
    <s v="1st Bank HOA Checking"/>
    <s v="Undeposited Funds"/>
    <n v="-125"/>
    <x v="1"/>
    <n v="1"/>
    <n v="7"/>
    <m/>
    <m/>
    <m/>
    <m/>
    <m/>
  </r>
  <r>
    <s v="Payment"/>
    <d v="2013-12-09T00:00:00"/>
    <d v="2013-12-06T00:00:00"/>
    <n v="2013"/>
    <s v="De la Vega, Philip A. and Judy A."/>
    <s v="1st Bank HOA Checking"/>
    <s v="Undeposited Funds"/>
    <n v="-125"/>
    <x v="1"/>
    <n v="1"/>
    <n v="7"/>
    <m/>
    <m/>
    <m/>
    <m/>
    <m/>
  </r>
  <r>
    <s v="Payment"/>
    <d v="2014-01-02T00:00:00"/>
    <d v="2014-01-02T00:00:00"/>
    <n v="2014"/>
    <s v="De la Vega, Philip A. and Judy A."/>
    <s v="1st Bank HOA Checking"/>
    <s v="Undeposited Funds"/>
    <n v="-125"/>
    <x v="1"/>
    <n v="1"/>
    <n v="7"/>
    <m/>
    <m/>
    <m/>
    <m/>
    <m/>
  </r>
  <r>
    <s v="Payment"/>
    <d v="2014-01-21T00:00:00"/>
    <d v="2014-01-08T00:00:00"/>
    <n v="2014"/>
    <s v="De la Vega, Philip A. and Judy A."/>
    <s v="1st Bank HOA Checking"/>
    <s v="Undeposited Funds"/>
    <n v="-125"/>
    <x v="1"/>
    <n v="1"/>
    <n v="7"/>
    <m/>
    <m/>
    <m/>
    <m/>
    <m/>
  </r>
  <r>
    <s v="Payment"/>
    <d v="2014-03-11T00:00:00"/>
    <d v="2014-03-11T00:00:00"/>
    <n v="2014"/>
    <s v="De la Vega, Philip A. and Judy A."/>
    <s v="1st Bank HOA Checking"/>
    <s v="Undeposited Funds"/>
    <n v="-125"/>
    <x v="1"/>
    <n v="1"/>
    <n v="7"/>
    <m/>
    <m/>
    <m/>
    <m/>
    <m/>
  </r>
  <r>
    <s v="Payment"/>
    <d v="2014-04-21T00:00:00"/>
    <d v="2014-04-18T00:00:00"/>
    <n v="2014"/>
    <s v="De la Vega, Philip A. and Judy A."/>
    <s v="1st Bank HOA Checking"/>
    <s v="Undeposited Funds"/>
    <n v="-125"/>
    <x v="1"/>
    <n v="1"/>
    <n v="7"/>
    <m/>
    <m/>
    <m/>
    <m/>
    <m/>
  </r>
  <r>
    <s v="Payment"/>
    <d v="2014-05-21T00:00:00"/>
    <d v="2014-05-06T00:00:00"/>
    <n v="2014"/>
    <s v="De la Vega, Philip A. and Judy A."/>
    <s v="1st Bank HOA Checking"/>
    <s v="Undeposited Funds"/>
    <n v="-125"/>
    <x v="1"/>
    <n v="1"/>
    <n v="7"/>
    <m/>
    <m/>
    <m/>
    <m/>
    <m/>
  </r>
  <r>
    <s v="Payment"/>
    <d v="2014-07-28T00:00:00"/>
    <d v="2014-07-15T00:00:00"/>
    <n v="2014"/>
    <s v="De la Vega, Philip A. and Judy A."/>
    <s v="1st Bank HOA Checking"/>
    <s v="Undeposited Funds"/>
    <n v="-125"/>
    <x v="1"/>
    <n v="1"/>
    <n v="7"/>
    <m/>
    <m/>
    <m/>
    <m/>
    <m/>
  </r>
  <r>
    <s v="Payment"/>
    <d v="2014-08-29T00:00:00"/>
    <d v="2014-08-12T00:00:00"/>
    <n v="2014"/>
    <s v="De la Vega, Philip A. and Judy A."/>
    <s v="1st Bank HOA Checking"/>
    <s v="Undeposited Funds"/>
    <n v="-125"/>
    <x v="1"/>
    <n v="1"/>
    <n v="7"/>
    <m/>
    <m/>
    <m/>
    <m/>
    <m/>
  </r>
  <r>
    <s v="Payment"/>
    <d v="2014-10-23T00:00:00"/>
    <d v="2014-10-17T00:00:00"/>
    <n v="2014"/>
    <s v="De la Vega, Philip A. and Judy A."/>
    <s v="1st Bank HOA Checking"/>
    <s v="Undeposited Funds"/>
    <n v="-125"/>
    <x v="1"/>
    <n v="1"/>
    <n v="7"/>
    <m/>
    <m/>
    <m/>
    <m/>
    <m/>
  </r>
  <r>
    <s v="Payment"/>
    <d v="2014-11-25T00:00:00"/>
    <d v="2014-11-21T00:00:00"/>
    <n v="2014"/>
    <s v="De la Vega, Philip A. and Judy A."/>
    <s v="1st Bank HOA Checking"/>
    <s v="Undeposited Funds"/>
    <n v="-125"/>
    <x v="1"/>
    <n v="1"/>
    <n v="7"/>
    <m/>
    <m/>
    <m/>
    <m/>
    <m/>
  </r>
  <r>
    <s v="Payment"/>
    <d v="2014-12-18T00:00:00"/>
    <d v="2014-12-18T00:00:00"/>
    <n v="2014"/>
    <s v="De la Vega, Philip A. and Judy A."/>
    <s v="1st Bank HOA Checking"/>
    <s v="Undeposited Funds"/>
    <n v="-125"/>
    <x v="1"/>
    <n v="1"/>
    <n v="7"/>
    <m/>
    <m/>
    <m/>
    <m/>
    <m/>
  </r>
  <r>
    <s v="Payment"/>
    <d v="2015-02-19T00:00:00"/>
    <d v="2015-02-19T00:00:00"/>
    <n v="2015"/>
    <s v="De la Vega, Philip A. and Judy A."/>
    <s v="1st Bank HOA Checking"/>
    <s v="Undeposited Funds"/>
    <n v="-125"/>
    <x v="1"/>
    <n v="1"/>
    <n v="7"/>
    <m/>
    <m/>
    <m/>
    <m/>
    <m/>
  </r>
  <r>
    <s v="Payment"/>
    <d v="2015-03-26T00:00:00"/>
    <d v="2015-03-26T00:00:00"/>
    <n v="2015"/>
    <s v="De la Vega, Philip A. and Judy A."/>
    <s v="1st Bank HOA Checking"/>
    <s v="Undeposited Funds"/>
    <n v="-125"/>
    <x v="1"/>
    <n v="1"/>
    <n v="7"/>
    <m/>
    <m/>
    <m/>
    <m/>
    <m/>
  </r>
  <r>
    <s v="Payment"/>
    <d v="2015-04-23T00:00:00"/>
    <d v="2015-04-23T00:00:00"/>
    <n v="2015"/>
    <s v="De la Vega, Philip A. and Judy A."/>
    <s v="1st Bank HOA Checking"/>
    <s v="Undeposited Funds"/>
    <n v="-400"/>
    <x v="1"/>
    <m/>
    <n v="7"/>
    <s v="Dues Dec 2014, Jan, Feb, Mar 2015 "/>
    <m/>
    <m/>
    <m/>
    <m/>
  </r>
  <r>
    <s v="Payment"/>
    <d v="2015-04-23T00:00:00"/>
    <d v="2015-04-23T00:00:00"/>
    <n v="2015"/>
    <s v="De la Vega, Philip A. and Judy A."/>
    <s v="1st Bank HOA Checking"/>
    <s v="Undeposited Funds"/>
    <n v="-125"/>
    <x v="1"/>
    <n v="1"/>
    <n v="7"/>
    <m/>
    <m/>
    <m/>
    <m/>
    <m/>
  </r>
  <r>
    <s v="Payment"/>
    <d v="2015-05-26T00:00:00"/>
    <d v="2015-05-26T00:00:00"/>
    <n v="2015"/>
    <s v="De la Vega, Philip A. and Judy A."/>
    <s v="1st Bank HOA Checking"/>
    <s v="Undeposited Funds"/>
    <n v="-125"/>
    <x v="1"/>
    <n v="1"/>
    <n v="7"/>
    <s v="No adjustment made for change in 2015 dues amount from $125 to $100 but it looks like adjustments were made in 2016, 2017, 2018"/>
    <m/>
    <m/>
    <m/>
    <m/>
  </r>
  <r>
    <s v="Payment"/>
    <d v="2015-06-25T00:00:00"/>
    <d v="2015-06-25T00:00:00"/>
    <n v="2015"/>
    <s v="De la Vega, Philip A. and Judy A."/>
    <s v="1st Bank HOA Checking"/>
    <s v="Undeposited Funds"/>
    <n v="-125"/>
    <x v="1"/>
    <n v="1"/>
    <n v="7"/>
    <m/>
    <m/>
    <m/>
    <m/>
    <m/>
  </r>
  <r>
    <s v="Payment"/>
    <d v="2015-07-20T00:00:00"/>
    <d v="2015-07-19T00:00:00"/>
    <n v="2015"/>
    <s v="De la Vega, Philip A. and Judy A."/>
    <s v="1st Bank HOA Checking"/>
    <s v="Undeposited Funds"/>
    <n v="-125"/>
    <x v="1"/>
    <n v="1"/>
    <n v="7"/>
    <m/>
    <m/>
    <m/>
    <m/>
    <m/>
  </r>
  <r>
    <s v="Payment"/>
    <d v="2015-08-26T00:00:00"/>
    <d v="2015-08-25T00:00:00"/>
    <n v="2015"/>
    <s v="De la Vega, Philip A. and Judy A."/>
    <s v="1st Bank HOA Checking"/>
    <s v="Undeposited Funds"/>
    <n v="-125"/>
    <x v="1"/>
    <n v="1"/>
    <n v="7"/>
    <m/>
    <m/>
    <m/>
    <m/>
    <m/>
  </r>
  <r>
    <s v="Payment"/>
    <d v="2015-09-23T00:00:00"/>
    <d v="2015-09-23T00:00:00"/>
    <n v="2015"/>
    <s v="De la Vega, Philip A. and Judy A."/>
    <s v="1st Bank HOA Checking"/>
    <s v="Undeposited Funds"/>
    <n v="-125"/>
    <x v="1"/>
    <n v="1"/>
    <n v="7"/>
    <m/>
    <m/>
    <m/>
    <m/>
    <m/>
  </r>
  <r>
    <s v="Payment"/>
    <d v="2015-10-21T00:00:00"/>
    <d v="2015-10-16T00:00:00"/>
    <n v="2015"/>
    <s v="De la Vega, Philip A. and Judy A."/>
    <s v="1st Bank HOA Checking"/>
    <s v="Undeposited Funds"/>
    <n v="-125"/>
    <x v="1"/>
    <n v="1"/>
    <n v="7"/>
    <m/>
    <m/>
    <m/>
    <m/>
    <m/>
  </r>
  <r>
    <s v="Payment"/>
    <d v="2015-11-25T00:00:00"/>
    <d v="2015-11-23T00:00:00"/>
    <n v="2015"/>
    <s v="De la Vega, Philip A. and Judy A."/>
    <s v="1st Bank HOA Checking"/>
    <s v="Undeposited Funds"/>
    <n v="-125"/>
    <x v="1"/>
    <n v="1"/>
    <n v="7"/>
    <m/>
    <m/>
    <m/>
    <m/>
    <m/>
  </r>
  <r>
    <s v="Payment"/>
    <d v="2015-12-21T00:00:00"/>
    <d v="2015-12-21T00:00:00"/>
    <n v="2015"/>
    <s v="De la Vega, Philip A. and Judy A."/>
    <s v="1st Bank HOA Checking"/>
    <s v="Undeposited Funds"/>
    <n v="-125"/>
    <x v="1"/>
    <n v="1"/>
    <n v="7"/>
    <m/>
    <m/>
    <m/>
    <m/>
    <m/>
  </r>
  <r>
    <s v="Payment"/>
    <d v="2016-02-04T00:00:00"/>
    <d v="2016-01-29T00:00:00"/>
    <n v="2016"/>
    <s v="De la Vega, Philip A. and Judy A."/>
    <s v="1st Bank HOA Checking"/>
    <s v="Undeposited Funds"/>
    <n v="-125"/>
    <x v="1"/>
    <s v="2015 dues?"/>
    <n v="7"/>
    <s v="March 2016 + $25 left over from Jan/Feb 2016 invoice"/>
    <m/>
    <m/>
    <m/>
    <m/>
  </r>
  <r>
    <s v="Payment"/>
    <d v="2016-02-22T00:00:00"/>
    <d v="2016-02-21T00:00:00"/>
    <n v="2016"/>
    <s v="De la Vega, Philip A. and Judy A."/>
    <s v="1st Bank HOA Checking"/>
    <s v="Undeposited Funds"/>
    <n v="-125"/>
    <x v="1"/>
    <s v="2015 dues?"/>
    <n v="7"/>
    <s v="April 2016 + $25 for May 2016"/>
    <m/>
    <m/>
    <m/>
    <m/>
  </r>
  <r>
    <s v="Payment"/>
    <d v="2016-03-21T00:00:00"/>
    <d v="2016-03-21T00:00:00"/>
    <n v="2016"/>
    <s v="De la Vega, Philip A. and Judy A."/>
    <s v="1st Bank HOA Checking"/>
    <s v="Undeposited Funds"/>
    <n v="-125"/>
    <x v="1"/>
    <s v="2015 dues?"/>
    <n v="7"/>
    <s v="Remaining $75 from May + $50 for June 2016"/>
    <m/>
    <m/>
    <m/>
    <m/>
  </r>
  <r>
    <s v="Payment"/>
    <d v="2016-06-20T00:00:00"/>
    <d v="2016-06-16T00:00:00"/>
    <n v="2016"/>
    <s v="De la Vega, Philip A. and Judy A."/>
    <s v="1st Bank HOA Checking"/>
    <s v="Undeposited Funds"/>
    <n v="-100"/>
    <x v="1"/>
    <n v="1"/>
    <n v="7"/>
    <m/>
    <m/>
    <m/>
    <m/>
    <m/>
  </r>
  <r>
    <s v="Payment"/>
    <d v="2016-07-26T00:00:00"/>
    <d v="2016-07-26T00:00:00"/>
    <n v="2016"/>
    <s v="De la Vega, Philip A. and Judy A."/>
    <s v="1st Bank HOA Checking"/>
    <s v="Undeposited Funds"/>
    <n v="-100"/>
    <x v="1"/>
    <n v="1"/>
    <n v="7"/>
    <m/>
    <m/>
    <m/>
    <m/>
    <m/>
  </r>
  <r>
    <s v="Payment"/>
    <d v="2016-11-02T00:00:00"/>
    <d v="2016-10-25T00:00:00"/>
    <n v="2016"/>
    <s v="De la Vega, Philip A. and Judy A."/>
    <s v="1st Bank HOA Checking"/>
    <s v="Undeposited Funds"/>
    <n v="-100"/>
    <x v="1"/>
    <n v="1"/>
    <n v="7"/>
    <m/>
    <m/>
    <m/>
    <m/>
    <m/>
  </r>
  <r>
    <s v="Payment"/>
    <d v="2016-11-22T00:00:00"/>
    <d v="2016-11-22T00:00:00"/>
    <n v="2016"/>
    <s v="De la Vega, Philip A. and Judy A."/>
    <s v="1st Bank HOA Checking"/>
    <s v="Undeposited Funds"/>
    <n v="-100"/>
    <x v="1"/>
    <n v="1"/>
    <n v="7"/>
    <m/>
    <m/>
    <m/>
    <m/>
    <m/>
  </r>
  <r>
    <s v="Payment"/>
    <d v="2017-01-11T00:00:00"/>
    <d v="2016-12-31T00:00:00"/>
    <n v="2016"/>
    <s v="De la Vega, Philip A. and Judy A."/>
    <s v="1st Bank HOA Checking"/>
    <s v="Undeposited Funds"/>
    <n v="-100"/>
    <x v="1"/>
    <n v="1"/>
    <n v="7"/>
    <m/>
    <m/>
    <m/>
    <m/>
    <m/>
  </r>
  <r>
    <s v="Payment"/>
    <d v="2017-01-25T00:00:00"/>
    <d v="2017-01-25T00:00:00"/>
    <n v="2017"/>
    <s v="De la Vega, Philip A. and Judy A."/>
    <s v="1st Bank HOA Checking"/>
    <s v="Undeposited Funds"/>
    <n v="-100"/>
    <x v="1"/>
    <n v="1"/>
    <n v="7"/>
    <m/>
    <m/>
    <m/>
    <m/>
    <m/>
  </r>
  <r>
    <s v="Payment"/>
    <d v="2017-02-27T00:00:00"/>
    <d v="2017-02-27T00:00:00"/>
    <n v="2017"/>
    <s v="De la Vega, Philip A. and Judy A."/>
    <s v="1st Bank HOA Checking"/>
    <s v="Undeposited Funds"/>
    <n v="-100"/>
    <x v="1"/>
    <n v="1"/>
    <n v="7"/>
    <m/>
    <m/>
    <m/>
    <m/>
    <m/>
  </r>
  <r>
    <s v="Payment"/>
    <d v="2017-03-21T00:00:00"/>
    <d v="2017-03-18T00:00:00"/>
    <n v="2017"/>
    <s v="De la Vega, Philip A. and Judy A."/>
    <s v="1st Bank HOA Checking"/>
    <s v="Undeposited Funds"/>
    <n v="-100"/>
    <x v="1"/>
    <n v="1"/>
    <n v="7"/>
    <m/>
    <m/>
    <m/>
    <m/>
    <m/>
  </r>
  <r>
    <s v="Payment"/>
    <d v="2017-04-21T00:00:00"/>
    <d v="2017-04-10T00:00:00"/>
    <n v="2017"/>
    <s v="De la Vega, Philip A. and Judy A."/>
    <s v="1st Bank HOA Checking"/>
    <s v="Undeposited Funds"/>
    <n v="-100"/>
    <x v="1"/>
    <n v="1"/>
    <n v="7"/>
    <m/>
    <m/>
    <m/>
    <m/>
    <m/>
  </r>
  <r>
    <s v="Payment"/>
    <d v="2017-05-25T00:00:00"/>
    <d v="2017-05-10T00:00:00"/>
    <n v="2017"/>
    <s v="De la Vega, Philip A. and Judy A."/>
    <s v="1st Bank HOA Checking"/>
    <s v="Undeposited Funds"/>
    <n v="-100"/>
    <x v="1"/>
    <n v="1"/>
    <n v="7"/>
    <m/>
    <m/>
    <m/>
    <m/>
    <m/>
  </r>
  <r>
    <s v="Payment"/>
    <d v="2017-06-23T00:00:00"/>
    <d v="2017-06-21T00:00:00"/>
    <n v="2017"/>
    <s v="De la Vega, Philip A. and Judy A."/>
    <s v="1st Bank HOA Checking"/>
    <s v="Undeposited Funds"/>
    <n v="-100"/>
    <x v="1"/>
    <n v="1"/>
    <n v="7"/>
    <m/>
    <m/>
    <m/>
    <m/>
    <m/>
  </r>
  <r>
    <s v="Payment"/>
    <d v="2017-07-26T00:00:00"/>
    <d v="2017-07-22T00:00:00"/>
    <n v="2017"/>
    <s v="De la Vega, Philip A. and Judy A."/>
    <s v="1st Bank HOA Checking"/>
    <s v="Undeposited Funds"/>
    <n v="-100"/>
    <x v="1"/>
    <n v="1"/>
    <n v="7"/>
    <m/>
    <m/>
    <m/>
    <m/>
    <m/>
  </r>
  <r>
    <s v="Payment"/>
    <d v="2017-08-24T00:00:00"/>
    <d v="2017-08-24T00:00:00"/>
    <n v="2017"/>
    <s v="De la Vega, Philip A. and Judy A."/>
    <s v="1st Bank HOA Checking"/>
    <s v="Undeposited Funds"/>
    <n v="-100"/>
    <x v="1"/>
    <n v="1"/>
    <n v="7"/>
    <m/>
    <m/>
    <m/>
    <m/>
    <m/>
  </r>
  <r>
    <s v="Payment"/>
    <d v="2017-09-25T00:00:00"/>
    <d v="2017-09-21T00:00:00"/>
    <n v="2017"/>
    <s v="De la Vega, Philip A. and Judy A."/>
    <s v="1st Bank HOA Checking"/>
    <s v="Undeposited Funds"/>
    <n v="-100"/>
    <x v="1"/>
    <n v="1"/>
    <n v="7"/>
    <m/>
    <m/>
    <m/>
    <m/>
    <m/>
  </r>
  <r>
    <s v="Payment"/>
    <d v="2017-10-23T00:00:00"/>
    <d v="2017-10-23T00:00:00"/>
    <n v="2017"/>
    <s v="De la Vega, Philip A. and Judy A."/>
    <s v="1st Bank HOA Checking"/>
    <s v="Undeposited Funds"/>
    <n v="-50"/>
    <x v="1"/>
    <m/>
    <n v="7"/>
    <s v="previously overpaid dues so only owed $50"/>
    <m/>
    <m/>
    <m/>
    <m/>
  </r>
  <r>
    <s v="Payment"/>
    <d v="2017-10-23T00:00:00"/>
    <d v="2017-10-23T00:00:00"/>
    <n v="2017"/>
    <s v="De la Vega, Philip A. and Judy A."/>
    <s v="1st Bank HOA Checking"/>
    <s v="Undeposited Funds"/>
    <n v="-50"/>
    <x v="1"/>
    <m/>
    <n v="7"/>
    <s v="previously overpaid dues so only owed $50"/>
    <m/>
    <m/>
    <m/>
    <m/>
  </r>
  <r>
    <s v="Payment"/>
    <d v="2017-11-21T00:00:00"/>
    <d v="2017-11-21T00:00:00"/>
    <n v="2017"/>
    <s v="De la Vega, Philip A. and Judy A."/>
    <s v="1st Bank HOA Checking"/>
    <s v="Undeposited Funds"/>
    <n v="-50"/>
    <x v="1"/>
    <m/>
    <n v="7"/>
    <s v="previously overpaid dues so only owed $50"/>
    <m/>
    <m/>
    <m/>
    <m/>
  </r>
  <r>
    <s v="Payment"/>
    <d v="2017-11-21T00:00:00"/>
    <d v="2017-11-21T00:00:00"/>
    <n v="2017"/>
    <s v="De la Vega, Philip A. and Judy A."/>
    <s v="1st Bank HOA Checking"/>
    <s v="Undeposited Funds"/>
    <n v="-50"/>
    <x v="1"/>
    <m/>
    <n v="7"/>
    <s v="previously overpaid dues so only owed $50"/>
    <m/>
    <m/>
    <m/>
    <m/>
  </r>
  <r>
    <s v="Payment"/>
    <d v="2017-12-27T00:00:00"/>
    <d v="2017-12-27T00:00:00"/>
    <n v="2017"/>
    <s v="De la Vega, Philip A. and Judy A."/>
    <s v="1st Bank HOA Checking"/>
    <s v="Undeposited Funds"/>
    <n v="-50"/>
    <x v="1"/>
    <m/>
    <n v="7"/>
    <s v="previously overpaid dues so only owed $50"/>
    <m/>
    <m/>
    <m/>
    <m/>
  </r>
  <r>
    <s v="Payment"/>
    <d v="2017-12-27T00:00:00"/>
    <d v="2017-12-27T00:00:00"/>
    <n v="2017"/>
    <s v="De la Vega, Philip A. and Judy A."/>
    <s v="1st Bank HOA Checking"/>
    <s v="Undeposited Funds"/>
    <n v="-50"/>
    <x v="1"/>
    <m/>
    <n v="7"/>
    <s v="previously overpaid dues so only owed $50"/>
    <m/>
    <m/>
    <m/>
    <m/>
  </r>
  <r>
    <s v="Payment"/>
    <d v="2018-01-24T00:00:00"/>
    <d v="2018-01-24T00:00:00"/>
    <n v="2018"/>
    <s v="De la Vega, Philip A. and Judy A."/>
    <s v="1st Bank HOA Checking"/>
    <s v="Undeposited Funds"/>
    <n v="-50"/>
    <x v="1"/>
    <m/>
    <n v="7"/>
    <s v="previously overpaid dues so only owed $50"/>
    <m/>
    <m/>
    <m/>
    <m/>
  </r>
  <r>
    <s v="Payment"/>
    <d v="2018-01-24T00:00:00"/>
    <d v="2018-01-24T00:00:00"/>
    <n v="2018"/>
    <s v="De la Vega, Philip A. and Judy A."/>
    <s v="1st Bank HOA Checking"/>
    <s v="Undeposited Funds"/>
    <n v="-50"/>
    <x v="1"/>
    <m/>
    <n v="7"/>
    <s v="previously overpaid dues so only owed $50"/>
    <m/>
    <m/>
    <m/>
    <m/>
  </r>
  <r>
    <s v="Payment"/>
    <d v="2018-02-22T00:00:00"/>
    <d v="2018-02-22T00:00:00"/>
    <n v="2018"/>
    <s v="De la Vega, Philip A. and Judy A."/>
    <s v="1st Bank HOA Checking"/>
    <s v="Undeposited Funds"/>
    <n v="-100"/>
    <x v="1"/>
    <m/>
    <n v="7"/>
    <m/>
    <m/>
    <m/>
    <m/>
    <m/>
  </r>
  <r>
    <s v="Payment"/>
    <d v="2018-04-12T00:00:00"/>
    <d v="2018-04-12T00:00:00"/>
    <n v="2018"/>
    <s v="De la Vega, Philip A. and Judy A."/>
    <s v="1st Bank HOA Checking"/>
    <s v="Undeposited Funds"/>
    <n v="-100"/>
    <x v="1"/>
    <m/>
    <n v="7"/>
    <m/>
    <m/>
    <m/>
    <m/>
    <m/>
  </r>
  <r>
    <s v="Payment"/>
    <d v="2018-04-19T00:00:00"/>
    <d v="2018-04-19T00:00:00"/>
    <n v="2018"/>
    <s v="De la Vega, Philip A. and Judy A."/>
    <s v="1st Bank HOA Checking"/>
    <s v="Undeposited Funds"/>
    <n v="-100"/>
    <x v="1"/>
    <m/>
    <n v="7"/>
    <m/>
    <m/>
    <m/>
    <m/>
    <m/>
  </r>
  <r>
    <s v="Payment"/>
    <d v="2018-05-10T00:00:00"/>
    <d v="2018-05-08T00:00:00"/>
    <n v="2018"/>
    <s v="Anderson, Eric &amp; Katherine"/>
    <s v="1st Bank HOA Checking"/>
    <s v="Undeposited Funds"/>
    <n v="-100"/>
    <x v="1"/>
    <s v="May 2018"/>
    <n v="7"/>
    <s v="First full month May 2018 (confirmed)"/>
    <m/>
    <m/>
    <m/>
    <m/>
  </r>
  <r>
    <s v="Payment"/>
    <d v="2018-06-22T00:00:00"/>
    <d v="2018-06-22T00:00:00"/>
    <n v="2018"/>
    <s v="Anderson, Eric &amp; Katherine"/>
    <s v="1st Bank HOA Checking"/>
    <s v="Undeposited Funds"/>
    <n v="-100"/>
    <x v="1"/>
    <s v="Jun 2018"/>
    <n v="7"/>
    <m/>
    <m/>
    <m/>
    <m/>
    <m/>
  </r>
  <r>
    <s v="Payment"/>
    <d v="2018-07-17T00:00:00"/>
    <d v="2018-07-17T00:00:00"/>
    <n v="2018"/>
    <s v="Anderson, Eric &amp; Katherine"/>
    <s v="1st Bank HOA Checking"/>
    <s v="Undeposited Funds"/>
    <n v="-100"/>
    <x v="1"/>
    <s v="Jul 2018"/>
    <n v="7"/>
    <m/>
    <m/>
    <m/>
    <m/>
    <m/>
  </r>
  <r>
    <s v="Payment"/>
    <d v="2018-08-07T00:00:00"/>
    <d v="2018-08-05T00:00:00"/>
    <n v="2018"/>
    <s v="Anderson, Eric &amp; Katherine"/>
    <s v="1st Bank HOA Checking"/>
    <s v="Undeposited Funds"/>
    <n v="-100"/>
    <x v="1"/>
    <s v="Aug 2018"/>
    <n v="7"/>
    <m/>
    <m/>
    <m/>
    <m/>
    <m/>
  </r>
  <r>
    <s v="Payment"/>
    <d v="2018-09-11T00:00:00"/>
    <d v="2018-09-08T00:00:00"/>
    <n v="2018"/>
    <s v="Anderson, Eric &amp; Katherine"/>
    <s v="1st Bank HOA Checking"/>
    <s v="Undeposited Funds"/>
    <n v="-100"/>
    <x v="1"/>
    <s v="Sep 2018"/>
    <n v="7"/>
    <m/>
    <m/>
    <m/>
    <m/>
    <m/>
  </r>
  <r>
    <s v="Payment"/>
    <d v="2018-10-09T00:00:00"/>
    <d v="2018-10-06T00:00:00"/>
    <n v="2018"/>
    <s v="Anderson, Eric &amp; Katherine"/>
    <s v="1st Bank HOA Checking"/>
    <s v="Undeposited Funds"/>
    <n v="-100"/>
    <x v="1"/>
    <s v="Oct 2018"/>
    <n v="7"/>
    <m/>
    <m/>
    <m/>
    <m/>
    <m/>
  </r>
  <r>
    <s v="Payment"/>
    <d v="2018-11-08T00:00:00"/>
    <d v="2018-11-06T00:00:00"/>
    <n v="2018"/>
    <s v="Anderson, Eric &amp; Katherine"/>
    <s v="1st Bank HOA Checking"/>
    <s v="Undeposited Funds"/>
    <n v="-100"/>
    <x v="1"/>
    <s v="Nov 2018"/>
    <n v="7"/>
    <m/>
    <m/>
    <m/>
    <m/>
    <m/>
  </r>
  <r>
    <s v="Payment"/>
    <d v="2018-12-10T00:00:00"/>
    <d v="2018-12-07T00:00:00"/>
    <n v="2018"/>
    <s v="Anderson, Eric &amp; Katherine"/>
    <s v="1st Bank HOA Checking"/>
    <s v="Undeposited Funds"/>
    <n v="-100"/>
    <x v="1"/>
    <s v="Dec 2018"/>
    <n v="7"/>
    <m/>
    <m/>
    <m/>
    <m/>
    <m/>
  </r>
  <r>
    <s v="Payment"/>
    <d v="2019-02-19T00:00:00"/>
    <d v="2019-02-14T00:00:00"/>
    <n v="2019"/>
    <s v="Anderson, Eric &amp; Katherine"/>
    <s v="1st Bank HOA Checking"/>
    <s v="Undeposited Funds"/>
    <n v="-300"/>
    <x v="1"/>
    <s v="Q1 2019"/>
    <n v="7"/>
    <m/>
    <m/>
    <m/>
    <m/>
    <m/>
  </r>
  <r>
    <s v="Payment"/>
    <d v="2019-03-28T00:00:00"/>
    <d v="2019-03-26T00:00:00"/>
    <n v="2019"/>
    <s v="Anderson, Eric &amp; Katherine"/>
    <s v="1st Bank HOA Checking"/>
    <s v="Undeposited Funds"/>
    <n v="-300"/>
    <x v="1"/>
    <s v="Q2 2019"/>
    <n v="7"/>
    <m/>
    <m/>
    <m/>
    <m/>
    <m/>
  </r>
  <r>
    <s v="Payment"/>
    <d v="2019-09-26T00:00:00"/>
    <d v="2019-09-24T00:00:00"/>
    <n v="2019"/>
    <s v="Anderson, Eric &amp; Katherine"/>
    <s v="1st Bank HOA Checking"/>
    <s v="Undeposited Funds"/>
    <n v="-300"/>
    <x v="1"/>
    <s v="Q3 2019"/>
    <n v="7"/>
    <m/>
    <m/>
    <m/>
    <m/>
    <m/>
  </r>
  <r>
    <s v="Payment"/>
    <d v="2019-10-15T00:00:00"/>
    <d v="2019-10-11T00:00:00"/>
    <n v="2019"/>
    <s v="Anderson, Eric &amp; Katherine"/>
    <s v="1st Bank HOA Checking"/>
    <s v="Undeposited Funds"/>
    <n v="-300"/>
    <x v="1"/>
    <s v="Q4 2019"/>
    <n v="7"/>
    <m/>
    <m/>
    <m/>
    <m/>
    <m/>
  </r>
  <r>
    <s v="Payment"/>
    <d v="2006-10-16T00:00:00"/>
    <d v="2006-09-18T00:00:00"/>
    <n v="2006"/>
    <s v="Fujii, Deanne"/>
    <s v="FNBC Checking 9018"/>
    <s v="Undeposited Funds"/>
    <n v="-900"/>
    <x v="1"/>
    <s v="Jul-Dec 2006"/>
    <n v="8"/>
    <s v="Dues July - December 2006 "/>
    <m/>
    <m/>
    <m/>
    <m/>
  </r>
  <r>
    <s v="Payment"/>
    <d v="2006-12-01T00:00:00"/>
    <d v="2006-11-30T00:00:00"/>
    <n v="2006"/>
    <s v="Fujii, Deanne"/>
    <s v="FNBC Checking 9018"/>
    <s v="Undeposited Funds"/>
    <n v="-120"/>
    <x v="1"/>
    <m/>
    <n v="8"/>
    <s v="extra $10 / month (January - December 2006)"/>
    <m/>
    <m/>
    <m/>
    <m/>
  </r>
  <r>
    <s v="Payment"/>
    <d v="2007-03-14T00:00:00"/>
    <d v="2007-03-07T00:00:00"/>
    <n v="2007"/>
    <s v="Fujii, Deanne"/>
    <s v="FNBC Checking 9018"/>
    <s v="Undeposited Funds"/>
    <n v="-480"/>
    <x v="1"/>
    <m/>
    <n v="8"/>
    <m/>
    <m/>
    <m/>
    <m/>
    <m/>
  </r>
  <r>
    <s v="Payment"/>
    <d v="2007-05-05T00:00:00"/>
    <d v="2007-05-05T00:00:00"/>
    <n v="2007"/>
    <s v="Fujii, Deanne"/>
    <s v="FNBC Checking 9018"/>
    <s v="Undeposited Funds"/>
    <n v="-480"/>
    <x v="1"/>
    <m/>
    <n v="8"/>
    <m/>
    <m/>
    <m/>
    <m/>
    <m/>
  </r>
  <r>
    <s v="Payment"/>
    <d v="2007-09-08T00:00:00"/>
    <d v="2007-09-07T00:00:00"/>
    <n v="2007"/>
    <s v="Fujii, Deanne"/>
    <s v="FNBC Checking 9018"/>
    <s v="Undeposited Funds"/>
    <n v="-480"/>
    <x v="1"/>
    <m/>
    <n v="8"/>
    <m/>
    <m/>
    <m/>
    <m/>
    <m/>
  </r>
  <r>
    <s v="Payment"/>
    <d v="2007-11-02T00:00:00"/>
    <d v="2007-10-31T00:00:00"/>
    <n v="2007"/>
    <s v="Fujii, Deanne"/>
    <s v="FNBC Checking 9018"/>
    <s v="Undeposited Funds"/>
    <n v="-480"/>
    <x v="1"/>
    <m/>
    <n v="8"/>
    <m/>
    <m/>
    <m/>
    <m/>
    <m/>
  </r>
  <r>
    <s v="Payment"/>
    <d v="2008-02-07T00:00:00"/>
    <d v="2008-02-06T00:00:00"/>
    <n v="2008"/>
    <s v="Fujii, Deanne"/>
    <s v="FNBC Checking 9018"/>
    <s v="Undeposited Funds"/>
    <n v="-480"/>
    <x v="1"/>
    <n v="3"/>
    <n v="8"/>
    <m/>
    <m/>
    <m/>
    <m/>
    <m/>
  </r>
  <r>
    <s v="Payment"/>
    <d v="2008-06-16T00:00:00"/>
    <d v="2008-06-12T00:00:00"/>
    <n v="2008"/>
    <s v="Fujii, Deanne"/>
    <s v="FNBC Checking 9018"/>
    <s v="Undeposited Funds"/>
    <n v="-480"/>
    <x v="1"/>
    <n v="3"/>
    <n v="8"/>
    <m/>
    <m/>
    <m/>
    <m/>
    <m/>
  </r>
  <r>
    <s v="Payment"/>
    <d v="2008-09-05T00:00:00"/>
    <d v="2008-09-04T00:00:00"/>
    <n v="2008"/>
    <s v="Fujii, Deanne"/>
    <s v="FNBC Checking 9018"/>
    <s v="Undeposited Funds"/>
    <n v="-480"/>
    <x v="1"/>
    <n v="3"/>
    <n v="8"/>
    <m/>
    <m/>
    <m/>
    <m/>
    <m/>
  </r>
  <r>
    <s v="Payment"/>
    <d v="2008-12-01T00:00:00"/>
    <d v="2008-11-21T00:00:00"/>
    <n v="2008"/>
    <s v="Fujii, Deanne"/>
    <s v="FNBC Checking 9018"/>
    <s v="Undeposited Funds"/>
    <n v="-480"/>
    <x v="1"/>
    <n v="3"/>
    <n v="8"/>
    <m/>
    <m/>
    <m/>
    <m/>
    <m/>
  </r>
  <r>
    <s v="Payment"/>
    <d v="2009-03-19T00:00:00"/>
    <d v="2009-03-10T00:00:00"/>
    <n v="2009"/>
    <s v="Fujii, Deanne"/>
    <s v="FNBC Checking 9018"/>
    <s v="Undeposited Funds"/>
    <n v="-480"/>
    <x v="1"/>
    <n v="3"/>
    <n v="8"/>
    <m/>
    <m/>
    <m/>
    <m/>
    <m/>
  </r>
  <r>
    <s v="Payment"/>
    <d v="2009-07-02T00:00:00"/>
    <d v="2009-06-29T00:00:00"/>
    <n v="2009"/>
    <s v="Fujii, Deanne"/>
    <s v="FNBC Checking 9018"/>
    <s v="Undeposited Funds"/>
    <n v="-480"/>
    <x v="1"/>
    <n v="3"/>
    <n v="8"/>
    <m/>
    <m/>
    <m/>
    <m/>
    <m/>
  </r>
  <r>
    <s v="Payment"/>
    <d v="2009-10-21T00:00:00"/>
    <d v="2009-10-21T00:00:00"/>
    <n v="2009"/>
    <s v="Fujii, Deanne"/>
    <s v="1st Bank HOA Checking"/>
    <s v="Undeposited Funds"/>
    <n v="-480"/>
    <x v="1"/>
    <n v="3"/>
    <n v="8"/>
    <m/>
    <m/>
    <m/>
    <m/>
    <m/>
  </r>
  <r>
    <s v="Payment"/>
    <d v="2009-11-10T00:00:00"/>
    <d v="2009-11-08T00:00:00"/>
    <n v="2009"/>
    <s v="Fujii, Deanne"/>
    <s v="1st Bank HOA Checking"/>
    <s v="Undeposited Funds"/>
    <n v="-480"/>
    <x v="1"/>
    <n v="3"/>
    <n v="8"/>
    <m/>
    <m/>
    <m/>
    <m/>
    <m/>
  </r>
  <r>
    <s v="Payment"/>
    <d v="2010-01-28T00:00:00"/>
    <d v="2010-01-28T00:00:00"/>
    <n v="2010"/>
    <s v="Fujii, Deanne"/>
    <s v="1st Bank HOA Checking"/>
    <s v="Undeposited Funds"/>
    <n v="37.5"/>
    <x v="0"/>
    <s v="2010 (complete)"/>
    <n v="8"/>
    <m/>
    <m/>
    <m/>
    <m/>
    <m/>
  </r>
  <r>
    <s v="Payment"/>
    <d v="2010-01-28T00:00:00"/>
    <d v="2010-01-28T00:00:00"/>
    <n v="2010"/>
    <s v="Fujii, Deanne"/>
    <s v="1st Bank HOA Checking"/>
    <s v="Undeposited Funds"/>
    <n v="-1500"/>
    <x v="1"/>
    <s v="2010 (complete)"/>
    <n v="8"/>
    <m/>
    <m/>
    <m/>
    <m/>
    <m/>
  </r>
  <r>
    <s v="Payment"/>
    <d v="2011-02-08T00:00:00"/>
    <d v="2011-02-08T00:00:00"/>
    <n v="2011"/>
    <s v="Fujii, Deanne"/>
    <s v="1st Bank HOA Checking"/>
    <s v="Undeposited Funds"/>
    <n v="37.5"/>
    <x v="0"/>
    <s v="2011 (complete)"/>
    <n v="8"/>
    <m/>
    <m/>
    <m/>
    <m/>
    <m/>
  </r>
  <r>
    <s v="Payment"/>
    <d v="2011-02-08T00:00:00"/>
    <d v="2011-02-08T00:00:00"/>
    <n v="2011"/>
    <s v="Fujii, Deanne"/>
    <s v="1st Bank HOA Checking"/>
    <s v="Undeposited Funds"/>
    <n v="-1500"/>
    <x v="1"/>
    <s v="2011 (complete)"/>
    <n v="8"/>
    <m/>
    <m/>
    <m/>
    <m/>
    <m/>
  </r>
  <r>
    <s v="Payment"/>
    <d v="2012-02-06T00:00:00"/>
    <d v="2012-02-05T00:00:00"/>
    <n v="2012"/>
    <s v="Fujii, Deanne"/>
    <s v="1st Bank HOA Checking"/>
    <s v="Undeposited Funds"/>
    <n v="37.5"/>
    <x v="0"/>
    <s v="2012 (complete)"/>
    <n v="8"/>
    <m/>
    <m/>
    <m/>
    <m/>
    <m/>
  </r>
  <r>
    <s v="Payment"/>
    <d v="2012-02-06T00:00:00"/>
    <d v="2012-02-05T00:00:00"/>
    <n v="2012"/>
    <s v="Fujii, Deanne"/>
    <s v="1st Bank HOA Checking"/>
    <s v="Undeposited Funds"/>
    <n v="-1500"/>
    <x v="1"/>
    <s v="2012 (complete)"/>
    <n v="8"/>
    <m/>
    <m/>
    <m/>
    <m/>
    <m/>
  </r>
  <r>
    <s v="Payment"/>
    <d v="2013-02-22T00:00:00"/>
    <d v="2013-02-22T00:00:00"/>
    <n v="2013"/>
    <s v="Fujii, Deanne"/>
    <s v="1st Bank HOA Checking"/>
    <s v="Undeposited Funds"/>
    <n v="60"/>
    <x v="0"/>
    <s v="2013 (complete)"/>
    <n v="8"/>
    <m/>
    <m/>
    <m/>
    <m/>
    <m/>
  </r>
  <r>
    <s v="Payment"/>
    <d v="2013-02-22T00:00:00"/>
    <d v="2013-02-22T00:00:00"/>
    <n v="2013"/>
    <s v="Fujii, Deanne"/>
    <s v="1st Bank HOA Checking"/>
    <s v="Undeposited Funds"/>
    <n v="-1500"/>
    <x v="1"/>
    <s v="2013 (complete)"/>
    <n v="8"/>
    <m/>
    <m/>
    <m/>
    <m/>
    <m/>
  </r>
  <r>
    <s v="Payment"/>
    <d v="2014-06-13T00:00:00"/>
    <d v="2014-06-10T00:00:00"/>
    <n v="2014"/>
    <s v="Fujii, Deanne"/>
    <s v="1st Bank HOA Checking"/>
    <s v="Undeposited Funds"/>
    <n v="-125"/>
    <x v="1"/>
    <n v="1"/>
    <n v="8"/>
    <m/>
    <m/>
    <m/>
    <m/>
    <m/>
  </r>
  <r>
    <s v="Payment"/>
    <d v="2014-08-29T00:00:00"/>
    <d v="2014-08-12T00:00:00"/>
    <n v="2014"/>
    <s v="Fujii, Deanne"/>
    <s v="1st Bank HOA Checking"/>
    <s v="Undeposited Funds"/>
    <n v="-875"/>
    <x v="1"/>
    <n v="1"/>
    <n v="8"/>
    <m/>
    <m/>
    <m/>
    <m/>
    <m/>
  </r>
  <r>
    <s v="Payment"/>
    <d v="2015-04-23T00:00:00"/>
    <d v="2015-04-23T00:00:00"/>
    <n v="2015"/>
    <s v="Fujii, Deanne"/>
    <s v="1st Bank HOA Checking"/>
    <s v="Undeposited Funds"/>
    <n v="-500"/>
    <x v="1"/>
    <n v="4"/>
    <n v="8"/>
    <m/>
    <m/>
    <m/>
    <m/>
    <m/>
  </r>
  <r>
    <s v="Payment"/>
    <d v="2015-11-25T00:00:00"/>
    <d v="2015-11-23T00:00:00"/>
    <n v="2015"/>
    <s v="Fujii, Deanne"/>
    <s v="1st Bank HOA Checking"/>
    <s v="Undeposited Funds"/>
    <n v="-1100"/>
    <x v="1"/>
    <m/>
    <n v="8"/>
    <s v="Dues January - November 2015 "/>
    <m/>
    <m/>
    <m/>
    <m/>
  </r>
  <r>
    <s v="Payment"/>
    <d v="2016-09-20T00:00:00"/>
    <d v="2016-09-20T00:00:00"/>
    <n v="2016"/>
    <s v="Fujii, Deanne"/>
    <s v="1st Bank HOA Checking"/>
    <s v="Undeposited Funds"/>
    <n v="-600"/>
    <x v="1"/>
    <n v="6"/>
    <n v="8"/>
    <m/>
    <m/>
    <m/>
    <m/>
    <m/>
  </r>
  <r>
    <s v="Payment"/>
    <d v="2017-03-21T00:00:00"/>
    <d v="2017-03-18T00:00:00"/>
    <n v="2017"/>
    <s v="Fujii, Deanne"/>
    <s v="1st Bank HOA Checking"/>
    <s v="Undeposited Funds"/>
    <n v="-700"/>
    <x v="1"/>
    <n v="7"/>
    <n v="8"/>
    <m/>
    <m/>
    <m/>
    <m/>
    <m/>
  </r>
  <r>
    <s v="Payment"/>
    <d v="2017-10-11T00:00:00"/>
    <d v="2017-10-09T00:00:00"/>
    <n v="2017"/>
    <s v="Fujii, Deanne"/>
    <s v="1st Bank HOA Checking"/>
    <s v="Undeposited Funds"/>
    <n v="-500"/>
    <x v="1"/>
    <n v="5"/>
    <n v="8"/>
    <m/>
    <m/>
    <m/>
    <m/>
    <m/>
  </r>
  <r>
    <s v="Payment"/>
    <d v="2018-01-24T00:00:00"/>
    <d v="2018-01-24T00:00:00"/>
    <n v="2018"/>
    <s v="Fujii, Deanne"/>
    <s v="1st Bank HOA Checking"/>
    <s v="Undeposited Funds"/>
    <n v="-100"/>
    <x v="1"/>
    <n v="1"/>
    <n v="8"/>
    <m/>
    <m/>
    <m/>
    <m/>
    <m/>
  </r>
  <r>
    <s v="Payment"/>
    <d v="2018-01-24T00:00:00"/>
    <d v="2018-01-24T00:00:00"/>
    <n v="2018"/>
    <s v="Fujii, Deanne"/>
    <s v="1st Bank HOA Checking"/>
    <s v="Undeposited Funds"/>
    <n v="-100"/>
    <x v="1"/>
    <n v="1"/>
    <n v="8"/>
    <m/>
    <m/>
    <m/>
    <m/>
    <m/>
  </r>
  <r>
    <s v="Payment"/>
    <d v="2018-01-24T00:00:00"/>
    <d v="2018-01-24T00:00:00"/>
    <n v="2018"/>
    <s v="Fujii, Deanne"/>
    <s v="1st Bank HOA Checking"/>
    <s v="Undeposited Funds"/>
    <n v="-100"/>
    <x v="1"/>
    <n v="1"/>
    <n v="8"/>
    <m/>
    <m/>
    <m/>
    <m/>
    <m/>
  </r>
  <r>
    <s v="Payment"/>
    <d v="2018-01-24T00:00:00"/>
    <d v="2018-01-24T00:00:00"/>
    <n v="2018"/>
    <s v="Fujii, Deanne"/>
    <s v="1st Bank HOA Checking"/>
    <s v="Undeposited Funds"/>
    <n v="-100"/>
    <x v="1"/>
    <n v="1"/>
    <n v="8"/>
    <m/>
    <m/>
    <m/>
    <m/>
    <m/>
  </r>
  <r>
    <s v="Payment"/>
    <d v="2018-01-24T00:00:00"/>
    <d v="2018-01-24T00:00:00"/>
    <n v="2018"/>
    <s v="Fujii, Deanne"/>
    <s v="1st Bank HOA Checking"/>
    <s v="Undeposited Funds"/>
    <n v="-100"/>
    <x v="1"/>
    <n v="1"/>
    <n v="8"/>
    <m/>
    <m/>
    <m/>
    <m/>
    <m/>
  </r>
  <r>
    <s v="Payment"/>
    <d v="2018-01-24T00:00:00"/>
    <d v="2018-01-24T00:00:00"/>
    <n v="2018"/>
    <s v="Fujii, Deanne"/>
    <s v="1st Bank HOA Checking"/>
    <s v="Undeposited Funds"/>
    <n v="-100"/>
    <x v="1"/>
    <n v="1"/>
    <n v="8"/>
    <m/>
    <m/>
    <m/>
    <m/>
    <m/>
  </r>
  <r>
    <s v="Payment"/>
    <d v="2018-01-24T00:00:00"/>
    <d v="2018-01-24T00:00:00"/>
    <n v="2018"/>
    <s v="Fujii, Deanne"/>
    <s v="1st Bank HOA Checking"/>
    <s v="Undeposited Funds"/>
    <n v="-100"/>
    <x v="1"/>
    <n v="1"/>
    <n v="8"/>
    <m/>
    <m/>
    <m/>
    <m/>
    <m/>
  </r>
  <r>
    <s v="Payment"/>
    <d v="2018-05-07T00:00:00"/>
    <d v="2018-05-07T00:00:00"/>
    <n v="2018"/>
    <s v="Fujii, Deanne"/>
    <s v="1st Bank HOA Checking"/>
    <s v="Undeposited Funds"/>
    <n v="-300"/>
    <x v="1"/>
    <n v="3"/>
    <n v="8"/>
    <m/>
    <m/>
    <m/>
    <m/>
    <m/>
  </r>
  <r>
    <s v="Payment"/>
    <d v="2018-08-20T00:00:00"/>
    <d v="2018-08-14T00:00:00"/>
    <n v="2018"/>
    <s v="Fujii, Deanne"/>
    <s v="1st Bank HOA Checking"/>
    <s v="Undeposited Funds"/>
    <n v="-300"/>
    <x v="1"/>
    <n v="3"/>
    <n v="8"/>
    <m/>
    <m/>
    <m/>
    <m/>
    <m/>
  </r>
  <r>
    <s v="Payment"/>
    <d v="2018-10-11T00:00:00"/>
    <d v="2018-10-11T00:00:00"/>
    <n v="2018"/>
    <s v="Fujii, Deanne"/>
    <s v="1st Bank HOA Checking"/>
    <s v="Undeposited Funds"/>
    <n v="-100"/>
    <x v="1"/>
    <n v="1"/>
    <n v="8"/>
    <m/>
    <m/>
    <m/>
    <m/>
    <m/>
  </r>
  <r>
    <s v="Payment"/>
    <d v="2018-10-11T00:00:00"/>
    <d v="2018-10-11T00:00:00"/>
    <n v="2018"/>
    <s v="Fujii, Deanne"/>
    <s v="1st Bank HOA Checking"/>
    <s v="Undeposited Funds"/>
    <n v="-100"/>
    <x v="1"/>
    <n v="1"/>
    <n v="8"/>
    <m/>
    <m/>
    <m/>
    <m/>
    <m/>
  </r>
  <r>
    <s v="Payment"/>
    <d v="2018-10-11T00:00:00"/>
    <d v="2018-10-11T00:00:00"/>
    <n v="2018"/>
    <s v="Fujii, Deanne"/>
    <s v="1st Bank HOA Checking"/>
    <s v="Undeposited Funds"/>
    <n v="-100"/>
    <x v="1"/>
    <n v="1"/>
    <n v="8"/>
    <m/>
    <m/>
    <m/>
    <m/>
    <m/>
  </r>
  <r>
    <s v="Payment"/>
    <d v="2018-10-11T00:00:00"/>
    <d v="2018-10-11T00:00:00"/>
    <n v="2018"/>
    <s v="Fujii, Deanne"/>
    <s v="1st Bank HOA Checking"/>
    <s v="Undeposited Funds"/>
    <n v="-100"/>
    <x v="1"/>
    <n v="1"/>
    <n v="8"/>
    <m/>
    <m/>
    <m/>
    <m/>
    <m/>
  </r>
  <r>
    <s v="Payment"/>
    <d v="2018-10-11T00:00:00"/>
    <d v="2018-10-11T00:00:00"/>
    <n v="2018"/>
    <s v="Fujii, Deanne"/>
    <s v="1st Bank HOA Checking"/>
    <s v="Undeposited Funds"/>
    <n v="-45"/>
    <x v="5"/>
    <m/>
    <n v="8"/>
    <m/>
    <m/>
    <m/>
    <m/>
    <m/>
  </r>
  <r>
    <m/>
    <d v="2018-11-19T00:00:00"/>
    <d v="2018-11-19T00:00:00"/>
    <n v="2018"/>
    <s v="Gearhart, John and Kristen Fogarty"/>
    <s v="1st Bank HOA Checking"/>
    <s v="Dues Income"/>
    <n v="-100"/>
    <x v="1"/>
    <n v="1"/>
    <n v="8"/>
    <s v="Total $600; Allocated $500 to Misc Income (?)"/>
    <s v="In QBs as dues. Not sure what this is but it doesn't appear to be dues, meaning it should probably have gone to the reserve account."/>
    <m/>
    <m/>
    <m/>
  </r>
  <r>
    <m/>
    <d v="2018-11-19T00:00:00"/>
    <d v="2018-11-19T00:00:00"/>
    <n v="2018"/>
    <s v="Gearhart, John and Kristen Fogarty"/>
    <s v="1st Bank HOA Checking"/>
    <s v="Dues Income"/>
    <n v="-500"/>
    <x v="6"/>
    <m/>
    <n v="8"/>
    <s v="&quot;Dues Income from closing&quot;; Not sure what this is"/>
    <s v="In QBs as dues. Not sure what this is but it doesn't appear to be dues, meaning it should probably have gone to the reserve account."/>
    <m/>
    <m/>
    <m/>
  </r>
  <r>
    <s v="Payment"/>
    <d v="2018-12-18T00:00:00"/>
    <d v="2018-12-15T00:00:00"/>
    <n v="2018"/>
    <s v="Gearhart, John and Kristen Fogarty"/>
    <s v="1st Bank HOA Checking"/>
    <s v="Undeposited Funds"/>
    <n v="-100"/>
    <x v="1"/>
    <n v="1"/>
    <n v="8"/>
    <m/>
    <m/>
    <m/>
    <m/>
    <m/>
  </r>
  <r>
    <s v="Payment"/>
    <d v="2019-03-11T00:00:00"/>
    <d v="2019-03-10T00:00:00"/>
    <n v="2019"/>
    <s v="Gearhart, John and Kristen Fogarty"/>
    <s v="1st Bank HOA Checking"/>
    <s v="Undeposited Funds"/>
    <n v="-300"/>
    <x v="1"/>
    <n v="3"/>
    <n v="8"/>
    <m/>
    <m/>
    <m/>
    <m/>
    <m/>
  </r>
  <r>
    <s v="Payment"/>
    <d v="2019-04-08T00:00:00"/>
    <d v="2019-04-07T00:00:00"/>
    <n v="2019"/>
    <s v="Gearhart, John and Kristen Fogarty"/>
    <s v="1st Bank HOA Checking"/>
    <s v="Undeposited Funds"/>
    <n v="-300"/>
    <x v="1"/>
    <n v="3"/>
    <n v="8"/>
    <m/>
    <m/>
    <m/>
    <m/>
    <m/>
  </r>
  <r>
    <s v="Payment"/>
    <d v="2019-07-09T00:00:00"/>
    <d v="2019-07-09T00:00:00"/>
    <n v="2019"/>
    <s v="Gearhart, John and Kristen Fogarty"/>
    <s v="1st Bank HOA Checking"/>
    <s v="Undeposited Funds"/>
    <n v="-300"/>
    <x v="1"/>
    <n v="3"/>
    <n v="8"/>
    <m/>
    <m/>
    <m/>
    <m/>
    <m/>
  </r>
  <r>
    <s v="Payment"/>
    <d v="2019-10-15T00:00:00"/>
    <d v="2019-10-11T00:00:00"/>
    <n v="2019"/>
    <s v="Gearhart, John and Kristen Fogarty"/>
    <s v="1st Bank HOA Checking"/>
    <s v="Undeposited Funds"/>
    <n v="-300"/>
    <x v="1"/>
    <n v="3"/>
    <n v="8"/>
    <m/>
    <m/>
    <m/>
    <m/>
    <m/>
  </r>
  <r>
    <s v="Payment"/>
    <d v="2006-12-01T00:00:00"/>
    <d v="2006-11-30T00:00:00"/>
    <n v="2006"/>
    <s v="Hobson, Wes"/>
    <s v="FNBC Checking 9018"/>
    <s v="Undeposited Funds"/>
    <n v="-850"/>
    <x v="1"/>
    <s v="?"/>
    <n v="9"/>
    <s v="Opening Balance $600?, extra $10 / month (January - September 2006), Oct 2006 $160"/>
    <m/>
    <m/>
    <m/>
    <m/>
  </r>
  <r>
    <s v="Payment"/>
    <d v="2007-03-27T00:00:00"/>
    <d v="2007-03-24T00:00:00"/>
    <n v="2007"/>
    <s v="Hobson, Wes"/>
    <s v="FNBC Checking 9018"/>
    <s v="Undeposited Funds"/>
    <n v="-800"/>
    <x v="1"/>
    <s v="?"/>
    <n v="9"/>
    <m/>
    <m/>
    <m/>
    <m/>
    <m/>
  </r>
  <r>
    <s v="Payment"/>
    <d v="2007-06-15T00:00:00"/>
    <d v="2007-06-13T00:00:00"/>
    <n v="2007"/>
    <s v="Hobson, Wes"/>
    <s v="FNBC Checking 9018"/>
    <s v="Undeposited Funds"/>
    <n v="-480"/>
    <x v="1"/>
    <s v="?"/>
    <n v="9"/>
    <m/>
    <m/>
    <m/>
    <m/>
    <m/>
  </r>
  <r>
    <s v="Payment"/>
    <d v="2007-12-28T00:00:00"/>
    <d v="2007-12-27T00:00:00"/>
    <n v="2007"/>
    <s v="Hobson, Wes"/>
    <s v="FNBC Checking 9018"/>
    <s v="Undeposited Funds"/>
    <n v="-960"/>
    <x v="1"/>
    <s v="?"/>
    <n v="9"/>
    <m/>
    <m/>
    <m/>
    <m/>
    <m/>
  </r>
  <r>
    <s v="Payment"/>
    <d v="2008-03-27T00:00:00"/>
    <d v="2008-03-22T00:00:00"/>
    <n v="2008"/>
    <s v="Hobson, Wes"/>
    <s v="FNBC Checking 9018"/>
    <s v="Undeposited Funds"/>
    <n v="-480"/>
    <x v="1"/>
    <n v="3"/>
    <n v="9"/>
    <m/>
    <m/>
    <m/>
    <m/>
    <m/>
  </r>
  <r>
    <s v="Payment"/>
    <d v="2008-07-03T00:00:00"/>
    <d v="2008-06-30T00:00:00"/>
    <n v="2008"/>
    <s v="Hobson, Wes"/>
    <s v="FNBC Checking 9018"/>
    <s v="Undeposited Funds"/>
    <n v="-480"/>
    <x v="1"/>
    <n v="3"/>
    <n v="9"/>
    <m/>
    <m/>
    <m/>
    <m/>
    <m/>
  </r>
  <r>
    <s v="Payment"/>
    <d v="2008-09-05T00:00:00"/>
    <d v="2008-09-04T00:00:00"/>
    <n v="2008"/>
    <s v="Hobson, Wes"/>
    <s v="FNBC Checking 9018"/>
    <s v="Undeposited Funds"/>
    <n v="-480"/>
    <x v="1"/>
    <n v="3"/>
    <n v="9"/>
    <m/>
    <m/>
    <m/>
    <m/>
    <m/>
  </r>
  <r>
    <s v="Payment"/>
    <d v="2008-10-01T00:00:00"/>
    <d v="2008-09-28T00:00:00"/>
    <n v="2008"/>
    <s v="Wallace, David M. and Giselle F."/>
    <s v="FNBC Checking 9018"/>
    <s v="Undeposited Funds"/>
    <n v="-480"/>
    <x v="1"/>
    <n v="3"/>
    <n v="9"/>
    <m/>
    <m/>
    <m/>
    <m/>
    <m/>
  </r>
  <r>
    <s v="Payment"/>
    <d v="2009-03-19T00:00:00"/>
    <d v="2009-03-19T00:00:00"/>
    <n v="2009"/>
    <s v="Wallace, David M. and Giselle F."/>
    <s v="FNBC Checking 9018"/>
    <s v="Undeposited Funds"/>
    <n v="-480"/>
    <x v="1"/>
    <n v="3"/>
    <n v="9"/>
    <m/>
    <m/>
    <m/>
    <m/>
    <m/>
  </r>
  <r>
    <s v="Payment"/>
    <d v="2009-07-29T00:00:00"/>
    <d v="2009-07-21T00:00:00"/>
    <n v="2009"/>
    <s v="Wallace, David M. and Giselle F."/>
    <s v="FNBC Checking 9018"/>
    <s v="Undeposited Funds"/>
    <n v="-480"/>
    <x v="1"/>
    <n v="3"/>
    <n v="9"/>
    <m/>
    <m/>
    <m/>
    <m/>
    <m/>
  </r>
  <r>
    <s v="Payment"/>
    <d v="2009-09-10T00:00:00"/>
    <d v="2009-09-10T00:00:00"/>
    <n v="2009"/>
    <s v="Wallace, David M. and Giselle F."/>
    <s v="FNBC Checking 9018"/>
    <s v="Undeposited Funds"/>
    <n v="-480"/>
    <x v="1"/>
    <n v="3"/>
    <n v="9"/>
    <m/>
    <m/>
    <m/>
    <m/>
    <m/>
  </r>
  <r>
    <s v="Payment"/>
    <d v="2009-11-10T00:00:00"/>
    <d v="2009-11-08T00:00:00"/>
    <n v="2009"/>
    <s v="Wallace, David M. and Giselle F."/>
    <s v="1st Bank HOA Checking"/>
    <s v="Undeposited Funds"/>
    <n v="-480"/>
    <x v="1"/>
    <n v="3"/>
    <n v="9"/>
    <m/>
    <m/>
    <m/>
    <m/>
    <m/>
  </r>
  <r>
    <s v="Payment"/>
    <d v="2010-01-28T00:00:00"/>
    <d v="2010-01-28T00:00:00"/>
    <n v="2010"/>
    <s v="Wallace, David M. and Giselle F."/>
    <s v="1st Bank HOA Checking"/>
    <s v="Undeposited Funds"/>
    <n v="37.5"/>
    <x v="0"/>
    <s v="2010 (complete)"/>
    <n v="9"/>
    <m/>
    <m/>
    <m/>
    <m/>
    <m/>
  </r>
  <r>
    <s v="Payment"/>
    <d v="2010-01-28T00:00:00"/>
    <d v="2010-01-28T00:00:00"/>
    <n v="2010"/>
    <s v="Wallace, David M. and Giselle F."/>
    <s v="1st Bank HOA Checking"/>
    <s v="Undeposited Funds"/>
    <n v="-1500"/>
    <x v="1"/>
    <s v="2010 (complete)"/>
    <n v="9"/>
    <m/>
    <m/>
    <m/>
    <m/>
    <m/>
  </r>
  <r>
    <s v="Payment"/>
    <d v="2011-02-08T00:00:00"/>
    <d v="2011-02-08T00:00:00"/>
    <n v="2011"/>
    <s v="Wallace, David M. and Giselle F."/>
    <s v="1st Bank HOA Checking"/>
    <s v="Undeposited Funds"/>
    <n v="37.5"/>
    <x v="0"/>
    <s v="2011 (complete)"/>
    <n v="9"/>
    <m/>
    <m/>
    <m/>
    <m/>
    <m/>
  </r>
  <r>
    <s v="Payment"/>
    <d v="2011-02-08T00:00:00"/>
    <d v="2011-02-08T00:00:00"/>
    <n v="2011"/>
    <s v="Wallace, David M. and Giselle F."/>
    <s v="1st Bank HOA Checking"/>
    <s v="Undeposited Funds"/>
    <n v="-1500"/>
    <x v="1"/>
    <s v="2011 (complete)"/>
    <n v="9"/>
    <m/>
    <m/>
    <m/>
    <m/>
    <m/>
  </r>
  <r>
    <s v="Payment"/>
    <d v="2012-02-06T00:00:00"/>
    <d v="2012-02-05T00:00:00"/>
    <n v="2012"/>
    <s v="Wallace, David M. and Giselle F."/>
    <s v="1st Bank HOA Checking"/>
    <s v="Undeposited Funds"/>
    <n v="37.5"/>
    <x v="0"/>
    <s v="2012 (complete)"/>
    <n v="9"/>
    <m/>
    <m/>
    <m/>
    <m/>
    <m/>
  </r>
  <r>
    <s v="Payment"/>
    <d v="2012-02-06T00:00:00"/>
    <d v="2012-02-05T00:00:00"/>
    <n v="2012"/>
    <s v="Wallace, David M. and Giselle F."/>
    <s v="1st Bank HOA Checking"/>
    <s v="Undeposited Funds"/>
    <n v="-1500"/>
    <x v="1"/>
    <s v="2012 (complete)"/>
    <n v="9"/>
    <m/>
    <m/>
    <m/>
    <m/>
    <m/>
  </r>
  <r>
    <m/>
    <d v="2012-09-26T00:00:00"/>
    <d v="2012-09-26T00:00:00"/>
    <n v="2012"/>
    <s v="Wallace, David M. and Giselle F."/>
    <s v="1st Bank HOA Checking"/>
    <s v="Trash/Slash Collection"/>
    <n v="-750"/>
    <x v="7"/>
    <m/>
    <n v="9"/>
    <m/>
    <m/>
    <m/>
    <m/>
    <m/>
  </r>
  <r>
    <s v="Payment"/>
    <d v="2013-02-22T00:00:00"/>
    <d v="2013-02-22T00:00:00"/>
    <n v="2013"/>
    <s v="Wallace, David M. and Giselle F."/>
    <s v="1st Bank HOA Checking"/>
    <s v="Undeposited Funds"/>
    <n v="60"/>
    <x v="0"/>
    <s v="2013 (complete)"/>
    <n v="9"/>
    <m/>
    <m/>
    <m/>
    <m/>
    <m/>
  </r>
  <r>
    <s v="Payment"/>
    <d v="2013-02-22T00:00:00"/>
    <d v="2013-02-22T00:00:00"/>
    <n v="2013"/>
    <s v="Wallace, David M. and Giselle F."/>
    <s v="1st Bank HOA Checking"/>
    <s v="Undeposited Funds"/>
    <n v="-1500"/>
    <x v="1"/>
    <s v="2013 (complete)"/>
    <n v="9"/>
    <m/>
    <m/>
    <m/>
    <m/>
    <m/>
  </r>
  <r>
    <s v="Payment"/>
    <d v="2014-04-21T00:00:00"/>
    <d v="2014-04-21T00:00:00"/>
    <n v="2014"/>
    <s v="Wallace, David M. and Giselle F."/>
    <s v="1st Bank HOA Checking"/>
    <s v="Undeposited Funds"/>
    <n v="100"/>
    <x v="0"/>
    <s v="2014 (complete)"/>
    <n v="9"/>
    <m/>
    <m/>
    <m/>
    <m/>
    <m/>
  </r>
  <r>
    <s v="Payment"/>
    <d v="2014-04-21T00:00:00"/>
    <d v="2014-04-21T00:00:00"/>
    <n v="2014"/>
    <s v="Wallace, David M. and Giselle F."/>
    <s v="1st Bank HOA Checking"/>
    <s v="Undeposited Funds"/>
    <n v="-1500"/>
    <x v="1"/>
    <s v="2014 (complete)"/>
    <n v="9"/>
    <m/>
    <m/>
    <m/>
    <m/>
    <m/>
  </r>
  <r>
    <s v="Payment"/>
    <d v="2015-03-16T00:00:00"/>
    <d v="2015-03-16T00:00:00"/>
    <n v="2015"/>
    <s v="Wallace, David M. and Giselle F."/>
    <s v="1st Bank HOA Checking"/>
    <s v="Undeposited Funds"/>
    <n v="100"/>
    <x v="0"/>
    <s v="2015 (complete)"/>
    <n v="9"/>
    <m/>
    <s v="2015 full year pre-payment refund of $300 not paid (KA)"/>
    <m/>
    <m/>
    <m/>
  </r>
  <r>
    <s v="Payment"/>
    <d v="2015-03-16T00:00:00"/>
    <d v="2015-03-16T00:00:00"/>
    <n v="2015"/>
    <s v="Wallace, David M. and Giselle F."/>
    <s v="1st Bank HOA Checking"/>
    <s v="Undeposited Funds"/>
    <n v="-1500"/>
    <x v="1"/>
    <s v="2015 (complete)"/>
    <n v="9"/>
    <m/>
    <s v="2015 full year pre-payment refund of $300 not paid (KA)"/>
    <m/>
    <m/>
    <m/>
  </r>
  <r>
    <s v="Payment"/>
    <d v="2016-02-18T00:00:00"/>
    <d v="2016-02-21T00:00:00"/>
    <n v="2016"/>
    <s v="Wallace, David M. and Giselle F."/>
    <s v="1st Bank HOA Checking"/>
    <s v="Undeposited Funds"/>
    <n v="-800"/>
    <x v="1"/>
    <n v="8"/>
    <n v="9"/>
    <m/>
    <m/>
    <m/>
    <m/>
    <m/>
  </r>
  <r>
    <s v="Payment"/>
    <d v="2017-03-03T00:00:00"/>
    <d v="2017-03-03T00:00:00"/>
    <n v="2017"/>
    <s v="Wallace, David M. and Giselle F."/>
    <s v="1st Bank HOA Checking"/>
    <s v="Undeposited Funds"/>
    <n v="100"/>
    <x v="0"/>
    <s v="2017 (complete)"/>
    <n v="9"/>
    <m/>
    <m/>
    <m/>
    <m/>
    <m/>
  </r>
  <r>
    <s v="Payment"/>
    <d v="2017-03-03T00:00:00"/>
    <d v="2017-03-03T00:00:00"/>
    <n v="2017"/>
    <s v="Wallace, David M. and Giselle F."/>
    <s v="1st Bank HOA Checking"/>
    <s v="Undeposited Funds"/>
    <n v="-1200"/>
    <x v="1"/>
    <s v="2017 (complete)"/>
    <n v="9"/>
    <m/>
    <m/>
    <m/>
    <m/>
    <m/>
  </r>
  <r>
    <s v="Payment"/>
    <d v="2018-02-01T00:00:00"/>
    <d v="2018-01-30T00:00:00"/>
    <n v="2018"/>
    <s v="Wallace, David M. and Giselle F."/>
    <s v="1st Bank HOA Checking"/>
    <s v="Undeposited Funds"/>
    <n v="100"/>
    <x v="0"/>
    <s v="2018 (complete)"/>
    <n v="9"/>
    <m/>
    <m/>
    <m/>
    <m/>
    <m/>
  </r>
  <r>
    <s v="Payment"/>
    <d v="2018-02-01T00:00:00"/>
    <d v="2018-01-30T00:00:00"/>
    <n v="2018"/>
    <s v="Wallace, David M. and Giselle F."/>
    <s v="1st Bank HOA Checking"/>
    <s v="Undeposited Funds"/>
    <n v="-1200"/>
    <x v="1"/>
    <s v="2018 (complete)"/>
    <n v="9"/>
    <m/>
    <m/>
    <m/>
    <m/>
    <m/>
  </r>
  <r>
    <s v="Payment"/>
    <d v="2018-05-18T00:00:00"/>
    <d v="2018-05-16T00:00:00"/>
    <n v="2018"/>
    <s v="Wallace, David M. and Giselle F."/>
    <s v="1st Bank HOA Checking"/>
    <s v="Undeposited Funds"/>
    <n v="-45"/>
    <x v="5"/>
    <m/>
    <n v="9"/>
    <m/>
    <m/>
    <m/>
    <m/>
    <m/>
  </r>
  <r>
    <s v="Payment"/>
    <d v="2019-02-15T00:00:00"/>
    <d v="2019-02-15T00:00:00"/>
    <n v="2019"/>
    <s v="Wallace, David M. and Giselle F."/>
    <s v="1st Bank HOA Checking"/>
    <s v="Undeposited Funds"/>
    <n v="-300"/>
    <x v="1"/>
    <n v="3"/>
    <n v="9"/>
    <m/>
    <m/>
    <m/>
    <m/>
    <m/>
  </r>
  <r>
    <s v="Payment"/>
    <d v="2019-04-04T00:00:00"/>
    <d v="2019-04-04T00:00:00"/>
    <n v="2019"/>
    <s v="Wallace, David M. and Giselle F."/>
    <s v="1st Bank HOA Checking"/>
    <s v="Undeposited Funds"/>
    <n v="-300"/>
    <x v="1"/>
    <n v="3"/>
    <n v="9"/>
    <m/>
    <m/>
    <m/>
    <m/>
    <m/>
  </r>
  <r>
    <s v="Payment"/>
    <d v="2019-07-01T00:00:00"/>
    <d v="2019-07-01T00:00:00"/>
    <n v="2019"/>
    <s v="Wallace, David M. and Giselle F."/>
    <s v="1st Bank HOA Checking"/>
    <s v="Undeposited Funds"/>
    <n v="-300"/>
    <x v="1"/>
    <n v="3"/>
    <n v="9"/>
    <m/>
    <m/>
    <m/>
    <m/>
    <m/>
  </r>
  <r>
    <s v="Payment"/>
    <d v="2019-09-24T00:00:00"/>
    <d v="2019-09-24T00:00:00"/>
    <n v="2019"/>
    <s v="Wallace, David M. and Giselle F."/>
    <s v="1st Bank HOA Checking"/>
    <s v="Undeposited Funds"/>
    <n v="-300"/>
    <x v="1"/>
    <n v="3"/>
    <n v="9"/>
    <m/>
    <m/>
    <m/>
    <m/>
    <m/>
  </r>
  <r>
    <s v="Payment"/>
    <d v="2007-09-21T00:00:00"/>
    <d v="2007-09-20T00:00:00"/>
    <n v="2007"/>
    <s v="Fontaine, Orie Jr."/>
    <s v="FNBC Checking 9018"/>
    <s v="Undeposited Funds"/>
    <n v="-2460"/>
    <x v="8"/>
    <m/>
    <n v="10"/>
    <m/>
    <m/>
    <m/>
    <m/>
    <m/>
  </r>
  <r>
    <s v="Payment"/>
    <d v="2008-03-27T00:00:00"/>
    <d v="2008-03-22T00:00:00"/>
    <n v="2008"/>
    <s v="Fontaine, Orie Jr."/>
    <s v="FNBC Checking 9018"/>
    <s v="Undeposited Funds"/>
    <n v="-480"/>
    <x v="8"/>
    <m/>
    <n v="10"/>
    <m/>
    <m/>
    <m/>
    <m/>
    <m/>
  </r>
  <r>
    <s v="Payment"/>
    <d v="2008-10-22T00:00:00"/>
    <d v="2008-10-18T00:00:00"/>
    <n v="2008"/>
    <s v="Fontaine, Orie Jr."/>
    <s v="FNBC Checking 9018"/>
    <s v="Undeposited Funds"/>
    <n v="-440"/>
    <x v="8"/>
    <m/>
    <n v="10"/>
    <m/>
    <m/>
    <m/>
    <m/>
    <m/>
  </r>
  <r>
    <s v="Payment"/>
    <d v="2008-12-05T00:00:00"/>
    <d v="2008-12-04T00:00:00"/>
    <n v="2008"/>
    <s v="Fontaine, Orie Jr."/>
    <s v="FNBC Checking 9018"/>
    <s v="Undeposited Funds"/>
    <n v="-480"/>
    <x v="8"/>
    <m/>
    <n v="10"/>
    <m/>
    <m/>
    <m/>
    <m/>
    <m/>
  </r>
  <r>
    <s v="Payment"/>
    <d v="2011-06-10T00:00:00"/>
    <d v="2011-06-10T00:00:00"/>
    <n v="2011"/>
    <s v="Fontaine, Orie Jr."/>
    <s v="1st Bank HOA Checking"/>
    <s v="Undeposited Funds"/>
    <n v="-1500"/>
    <x v="8"/>
    <m/>
    <n v="10"/>
    <m/>
    <m/>
    <m/>
    <m/>
    <m/>
  </r>
  <r>
    <s v="Payment"/>
    <d v="2011-07-18T00:00:00"/>
    <d v="2011-07-16T00:00:00"/>
    <n v="2011"/>
    <s v="Fontaine, Orie Jr."/>
    <s v="1st Bank HOA Checking"/>
    <s v="Undeposited Funds"/>
    <n v="-1500"/>
    <x v="8"/>
    <m/>
    <n v="10"/>
    <m/>
    <m/>
    <m/>
    <m/>
    <m/>
  </r>
  <r>
    <s v="Payment"/>
    <d v="2011-08-09T00:00:00"/>
    <d v="2011-07-30T00:00:00"/>
    <n v="2011"/>
    <s v="Fontaine, Orie Jr."/>
    <s v="1st Bank HOA Checking"/>
    <s v="Undeposited Funds"/>
    <n v="-1500"/>
    <x v="8"/>
    <m/>
    <n v="10"/>
    <m/>
    <m/>
    <m/>
    <m/>
    <m/>
  </r>
  <r>
    <s v="Payment"/>
    <d v="2011-09-07T00:00:00"/>
    <d v="2011-09-06T00:00:00"/>
    <n v="2011"/>
    <s v="Fontaine, Orie Jr."/>
    <s v="1st Bank HOA Checking"/>
    <s v="Undeposited Funds"/>
    <n v="-1500"/>
    <x v="8"/>
    <m/>
    <n v="10"/>
    <m/>
    <m/>
    <m/>
    <m/>
    <m/>
  </r>
  <r>
    <s v="Payment"/>
    <d v="2011-10-25T00:00:00"/>
    <d v="2011-10-24T00:00:00"/>
    <n v="2011"/>
    <s v="Fontaine, Orie Jr."/>
    <s v="1st Bank HOA Checking"/>
    <s v="Undeposited Funds"/>
    <n v="-1500"/>
    <x v="8"/>
    <m/>
    <n v="10"/>
    <m/>
    <m/>
    <m/>
    <m/>
    <m/>
  </r>
  <r>
    <s v="Payment"/>
    <d v="2011-11-28T00:00:00"/>
    <d v="2011-11-27T00:00:00"/>
    <n v="2011"/>
    <s v="Fontaine, Orie Jr."/>
    <s v="1st Bank HOA Checking"/>
    <s v="Undeposited Funds"/>
    <n v="-1500"/>
    <x v="8"/>
    <m/>
    <n v="10"/>
    <m/>
    <m/>
    <m/>
    <m/>
    <m/>
  </r>
  <r>
    <s v="Payment"/>
    <d v="2011-12-19T00:00:00"/>
    <d v="2011-12-18T00:00:00"/>
    <n v="2011"/>
    <s v="Fontaine, Orie Jr."/>
    <s v="1st Bank HOA Checking"/>
    <s v="Undeposited Funds"/>
    <n v="-1500"/>
    <x v="8"/>
    <m/>
    <n v="10"/>
    <m/>
    <m/>
    <m/>
    <m/>
    <m/>
  </r>
  <r>
    <s v="Payment"/>
    <d v="2012-01-30T00:00:00"/>
    <d v="2012-01-30T00:00:00"/>
    <n v="2012"/>
    <s v="Fontaine, Orie Jr."/>
    <s v="1st Bank HOA Checking"/>
    <s v="Undeposited Funds"/>
    <n v="-1500"/>
    <x v="8"/>
    <m/>
    <n v="10"/>
    <m/>
    <m/>
    <m/>
    <m/>
    <m/>
  </r>
  <r>
    <s v="Payment"/>
    <d v="2012-06-11T00:00:00"/>
    <d v="2012-06-11T00:00:00"/>
    <n v="2012"/>
    <s v="Fontaine, Orie Jr."/>
    <s v="1st Bank HOA Checking"/>
    <s v="Undeposited Funds"/>
    <n v="-1500"/>
    <x v="8"/>
    <m/>
    <n v="10"/>
    <m/>
    <m/>
    <m/>
    <m/>
    <m/>
  </r>
  <r>
    <s v="Payment"/>
    <d v="2012-09-12T00:00:00"/>
    <d v="2012-09-08T00:00:00"/>
    <n v="2012"/>
    <s v="Fontaine, Orie Jr."/>
    <s v="1st Bank HOA Checking"/>
    <s v="Undeposited Funds"/>
    <n v="-1500"/>
    <x v="8"/>
    <m/>
    <n v="10"/>
    <m/>
    <m/>
    <m/>
    <m/>
    <m/>
  </r>
  <r>
    <s v="Payment"/>
    <d v="2012-12-28T00:00:00"/>
    <d v="2012-12-28T00:00:00"/>
    <n v="2012"/>
    <s v="Fontaine, Orie Jr."/>
    <s v="1st Bank HOA Checking"/>
    <s v="Undeposited Funds"/>
    <n v="-1000"/>
    <x v="8"/>
    <m/>
    <n v="10"/>
    <m/>
    <m/>
    <m/>
    <m/>
    <m/>
  </r>
  <r>
    <s v="Payment"/>
    <d v="2013-01-31T00:00:00"/>
    <d v="2012-12-31T00:00:00"/>
    <n v="2012"/>
    <s v="Fontaine, Orie Jr."/>
    <s v="1st Bank HOA Checking"/>
    <s v="Undeposited Funds"/>
    <n v="-1073.77"/>
    <x v="8"/>
    <m/>
    <n v="10"/>
    <m/>
    <m/>
    <m/>
    <m/>
    <m/>
  </r>
  <r>
    <s v="Payment"/>
    <d v="2013-03-18T00:00:00"/>
    <d v="2013-03-16T00:00:00"/>
    <n v="2013"/>
    <s v="Fontaine, Orie Jr."/>
    <s v="1st Bank HOA Checking"/>
    <s v="Undeposited Funds"/>
    <n v="-375"/>
    <x v="8"/>
    <m/>
    <n v="10"/>
    <m/>
    <m/>
    <m/>
    <m/>
    <m/>
  </r>
  <r>
    <s v="Payment"/>
    <d v="2013-08-19T00:00:00"/>
    <d v="2013-08-19T00:00:00"/>
    <n v="2013"/>
    <s v="Fontaine, Orie Jr."/>
    <s v="1st Bank HOA Checking"/>
    <s v="Undeposited Funds"/>
    <n v="-500"/>
    <x v="8"/>
    <m/>
    <n v="10"/>
    <m/>
    <m/>
    <m/>
    <m/>
    <m/>
  </r>
  <r>
    <s v="Payment"/>
    <d v="2014-01-08T00:00:00"/>
    <d v="2014-01-06T00:00:00"/>
    <n v="2014"/>
    <s v="Fontaine, Orie Jr."/>
    <s v="1st Bank HOA Checking"/>
    <s v="Undeposited Funds"/>
    <n v="-500"/>
    <x v="8"/>
    <n v="4"/>
    <n v="10"/>
    <m/>
    <m/>
    <m/>
    <m/>
    <m/>
  </r>
  <r>
    <s v="Payment"/>
    <d v="2014-07-15T00:00:00"/>
    <d v="2014-07-15T00:00:00"/>
    <n v="2014"/>
    <s v="Fontaine, Orie Jr."/>
    <s v="1st Bank HOA Checking"/>
    <s v="Undeposited Funds"/>
    <n v="-500"/>
    <x v="8"/>
    <n v="4"/>
    <n v="10"/>
    <m/>
    <m/>
    <m/>
    <m/>
    <m/>
  </r>
  <r>
    <s v="Payment"/>
    <d v="2014-07-15T00:00:00"/>
    <d v="2014-07-15T00:00:00"/>
    <n v="2014"/>
    <s v="Fontaine, Orie Jr."/>
    <s v="1st Bank HOA Checking"/>
    <s v="Undeposited Funds"/>
    <n v="-125"/>
    <x v="8"/>
    <n v="1"/>
    <n v="10"/>
    <m/>
    <m/>
    <m/>
    <m/>
    <m/>
  </r>
  <r>
    <s v="Payment"/>
    <d v="2014-07-15T00:00:00"/>
    <d v="2014-07-15T00:00:00"/>
    <n v="2014"/>
    <s v="Fontaine, Orie Jr."/>
    <s v="1st Bank HOA Checking"/>
    <s v="Undeposited Funds"/>
    <n v="-125"/>
    <x v="8"/>
    <n v="1"/>
    <n v="10"/>
    <m/>
    <m/>
    <m/>
    <m/>
    <m/>
  </r>
  <r>
    <s v="Payment"/>
    <d v="2014-07-15T00:00:00"/>
    <d v="2014-07-15T00:00:00"/>
    <n v="2014"/>
    <s v="Fontaine, Orie Jr."/>
    <s v="1st Bank HOA Checking"/>
    <s v="Undeposited Funds"/>
    <n v="-125"/>
    <x v="8"/>
    <n v="1"/>
    <n v="10"/>
    <m/>
    <m/>
    <m/>
    <m/>
    <m/>
  </r>
  <r>
    <s v="Payment"/>
    <d v="2014-12-18T00:00:00"/>
    <d v="2014-12-18T00:00:00"/>
    <n v="2014"/>
    <s v="Fontaine, Orie Jr."/>
    <s v="1st Bank HOA Checking"/>
    <s v="Undeposited Funds"/>
    <n v="-750"/>
    <x v="8"/>
    <n v="6"/>
    <n v="10"/>
    <m/>
    <m/>
    <m/>
    <m/>
    <m/>
  </r>
  <r>
    <s v="Payment"/>
    <d v="2017-02-01T00:00:00"/>
    <d v="2017-01-25T00:00:00"/>
    <n v="2017"/>
    <s v="Fontaine, Orie Jr."/>
    <s v="1st Bank HOA Checking"/>
    <s v="Undeposited Funds"/>
    <n v="-750"/>
    <x v="8"/>
    <m/>
    <n v="10"/>
    <m/>
    <m/>
    <m/>
    <m/>
    <m/>
  </r>
  <r>
    <s v="Payment"/>
    <d v="2017-08-28T00:00:00"/>
    <d v="2017-08-24T00:00:00"/>
    <n v="2017"/>
    <s v="Fontaine, Orie Jr."/>
    <s v="1st Bank HOA Checking"/>
    <s v="Undeposited Funds"/>
    <n v="-2450"/>
    <x v="8"/>
    <m/>
    <n v="10"/>
    <m/>
    <m/>
    <m/>
    <m/>
    <m/>
  </r>
  <r>
    <s v="Payment"/>
    <d v="2017-11-07T00:00:00"/>
    <d v="2017-11-06T00:00:00"/>
    <n v="2017"/>
    <s v="Mayberry, Lee &amp; Jeanine Rodriguez"/>
    <s v="1st Bank HOA Checking"/>
    <s v="Undeposited Funds"/>
    <n v="-100"/>
    <x v="1"/>
    <n v="1"/>
    <n v="10"/>
    <m/>
    <m/>
    <m/>
    <m/>
    <m/>
  </r>
  <r>
    <s v="Payment"/>
    <d v="2017-11-21T00:00:00"/>
    <d v="2017-11-18T00:00:00"/>
    <n v="2017"/>
    <s v="Mayberry, Lee &amp; Jeanine Rodriguez"/>
    <s v="1st Bank HOA Checking"/>
    <s v="Undeposited Funds"/>
    <n v="-1300"/>
    <x v="1"/>
    <m/>
    <n v="10"/>
    <s v="full year dues -$100 plus dues from previous year"/>
    <m/>
    <m/>
    <m/>
    <m/>
  </r>
  <r>
    <s v="Payment"/>
    <d v="2018-07-27T00:00:00"/>
    <d v="2018-07-27T00:00:00"/>
    <n v="2018"/>
    <s v="Mayberry, Lee &amp; Jeanine Rodriguez"/>
    <s v="1st Bank HOA Checking"/>
    <s v="Undeposited Funds"/>
    <n v="-45"/>
    <x v="5"/>
    <m/>
    <n v="10"/>
    <m/>
    <m/>
    <m/>
    <m/>
    <m/>
  </r>
  <r>
    <s v="Payment"/>
    <d v="2019-03-11T00:00:00"/>
    <d v="2019-03-10T00:00:00"/>
    <n v="2019"/>
    <s v="Mayberry, Lee &amp; Jeanine Rodriguez"/>
    <s v="1st Bank HOA Checking"/>
    <s v="Undeposited Funds"/>
    <n v="-300"/>
    <x v="1"/>
    <n v="3"/>
    <n v="10"/>
    <m/>
    <m/>
    <m/>
    <m/>
    <m/>
  </r>
  <r>
    <s v="Payment"/>
    <d v="2019-06-25T00:00:00"/>
    <d v="2019-06-25T00:00:00"/>
    <n v="2019"/>
    <s v="Mayberry, Lee &amp; Jeanine Rodriguez"/>
    <s v="1st Bank HOA Checking"/>
    <s v="Undeposited Funds"/>
    <n v="-300"/>
    <x v="1"/>
    <n v="3"/>
    <n v="10"/>
    <m/>
    <m/>
    <m/>
    <m/>
    <m/>
  </r>
  <r>
    <s v="Payment"/>
    <d v="2019-06-25T00:00:00"/>
    <d v="2019-06-25T00:00:00"/>
    <n v="2019"/>
    <s v="Mayberry, Lee &amp; Jeanine Rodriguez"/>
    <s v="1st Bank HOA Checking"/>
    <s v="Undeposited Funds"/>
    <n v="-300"/>
    <x v="1"/>
    <n v="3"/>
    <n v="10"/>
    <m/>
    <m/>
    <m/>
    <m/>
    <m/>
  </r>
  <r>
    <s v="Payment"/>
    <d v="2019-11-07T00:00:00"/>
    <d v="2019-11-05T00:00:00"/>
    <n v="2019"/>
    <s v="Mayberry, Lee &amp; Jeanine Rodriguez"/>
    <s v="1st Bank HOA Checking"/>
    <s v="Undeposited Funds"/>
    <n v="-300"/>
    <x v="1"/>
    <n v="3"/>
    <n v="10"/>
    <m/>
    <m/>
    <m/>
    <m/>
    <m/>
  </r>
  <r>
    <s v="Payment"/>
    <d v="2006-12-01T00:00:00"/>
    <d v="2006-11-30T00:00:00"/>
    <n v="2006"/>
    <s v="Lone Pine Real Estate, LLC"/>
    <s v="FNBC Checking 9018"/>
    <s v="Undeposited Funds"/>
    <n v="-800"/>
    <x v="1"/>
    <s v="Jun-Oct 2006"/>
    <n v="11"/>
    <s v="$160 x 5 mo.; Purch date 6/7/06"/>
    <m/>
    <m/>
    <m/>
    <m/>
  </r>
  <r>
    <s v="Payment"/>
    <d v="2007-01-13T00:00:00"/>
    <d v="2007-01-13T00:00:00"/>
    <n v="2006"/>
    <s v="Lone Pine Real Estate, LLC"/>
    <s v="FNBC Checking 9018"/>
    <s v="Undeposited Funds"/>
    <n v="-160"/>
    <x v="1"/>
    <s v="Nov 2006"/>
    <n v="11"/>
    <s v="$160 x 1 mo."/>
    <m/>
    <m/>
    <m/>
    <m/>
  </r>
  <r>
    <s v="Payment"/>
    <d v="2010-01-12T00:00:00"/>
    <d v="2010-01-11T00:00:00"/>
    <n v="2006"/>
    <s v="Lone Pine Real Estate, LLC"/>
    <s v="1st Bank HOA Checking"/>
    <s v="Undeposited Funds"/>
    <n v="-160"/>
    <x v="1"/>
    <s v="Dec 2006"/>
    <n v="11"/>
    <s v="$160 x 1 mo."/>
    <m/>
    <m/>
    <m/>
    <m/>
  </r>
  <r>
    <s v="Payment"/>
    <d v="2010-01-12T00:00:00"/>
    <d v="2010-01-11T00:00:00"/>
    <n v="2007"/>
    <s v="Lone Pine Real Estate, LLC"/>
    <s v="1st Bank HOA Checking"/>
    <s v="Undeposited Funds"/>
    <n v="-1920"/>
    <x v="1"/>
    <s v="2007 (complete)"/>
    <n v="11"/>
    <s v="$160 x 12 mos."/>
    <m/>
    <m/>
    <m/>
    <m/>
  </r>
  <r>
    <s v="Payment"/>
    <d v="2010-01-12T00:00:00"/>
    <d v="2010-01-11T00:00:00"/>
    <n v="2008"/>
    <s v="Lone Pine Real Estate, LLC"/>
    <s v="1st Bank HOA Checking"/>
    <s v="Undeposited Funds"/>
    <n v="-1920"/>
    <x v="1"/>
    <s v="2008 (complete)"/>
    <n v="11"/>
    <s v="$160 x 12 mos."/>
    <m/>
    <m/>
    <m/>
    <m/>
  </r>
  <r>
    <s v="Payment"/>
    <d v="2010-01-12T00:00:00"/>
    <d v="2010-01-11T00:00:00"/>
    <n v="2009"/>
    <s v="Lone Pine Real Estate, LLC"/>
    <s v="1st Bank HOA Checking"/>
    <s v="Undeposited Funds"/>
    <n v="-1920"/>
    <x v="1"/>
    <s v="2009 (complete)"/>
    <n v="11"/>
    <s v="$160 x 12 mos."/>
    <m/>
    <m/>
    <m/>
    <m/>
  </r>
  <r>
    <s v="Payment"/>
    <d v="2010-10-26T00:00:00"/>
    <d v="2010-10-26T00:00:00"/>
    <n v="2010"/>
    <s v="Lone Pine Real Estate, LLC"/>
    <s v="1st Bank HOA Checking"/>
    <s v="Undeposited Funds"/>
    <n v="-1125"/>
    <x v="1"/>
    <s v="Jan-Sep 2010"/>
    <n v="11"/>
    <s v="$125 x 9 mos."/>
    <m/>
    <m/>
    <m/>
    <m/>
  </r>
  <r>
    <s v="Payment"/>
    <d v="2011-01-10T00:00:00"/>
    <d v="2011-01-10T00:00:00"/>
    <n v="2010"/>
    <s v="Lone Pine Real Estate, LLC"/>
    <s v="1st Bank HOA Checking"/>
    <s v="Undeposited Funds"/>
    <n v="-250"/>
    <x v="1"/>
    <s v="Oct &amp; Dec 2010"/>
    <n v="11"/>
    <s v="Fm Karen: &quot;Not sure what happened with Nov. 2010.  I don't see an invoice or payment for that month.&quot;"/>
    <m/>
    <m/>
    <m/>
    <m/>
  </r>
  <r>
    <s v="Payment"/>
    <d v="2011-01-10T00:00:00"/>
    <d v="2011-01-10T00:00:00"/>
    <n v="2011"/>
    <s v="Lone Pine Real Estate, LLC"/>
    <s v="1st Bank HOA Checking"/>
    <s v="Undeposited Funds"/>
    <n v="37.5"/>
    <x v="0"/>
    <s v="2011 (complete)"/>
    <n v="11"/>
    <m/>
    <m/>
    <m/>
    <m/>
    <m/>
  </r>
  <r>
    <s v="Payment"/>
    <d v="2011-01-10T00:00:00"/>
    <d v="2011-01-10T00:00:00"/>
    <n v="2011"/>
    <s v="Lone Pine Real Estate, LLC"/>
    <s v="1st Bank HOA Checking"/>
    <s v="Undeposited Funds"/>
    <n v="-1500"/>
    <x v="1"/>
    <s v="2011 (complete)"/>
    <n v="11"/>
    <s v="$125 x 12 mos."/>
    <m/>
    <m/>
    <m/>
    <m/>
  </r>
  <r>
    <s v="Payment"/>
    <d v="2012-01-30T00:00:00"/>
    <d v="2012-01-30T00:00:00"/>
    <n v="2012"/>
    <s v="Lone Pine Real Estate, LLC"/>
    <s v="1st Bank HOA Checking"/>
    <s v="Undeposited Funds"/>
    <n v="37.5"/>
    <x v="0"/>
    <s v="2012 (complete)"/>
    <n v="11"/>
    <m/>
    <m/>
    <m/>
    <m/>
    <m/>
  </r>
  <r>
    <s v="Payment"/>
    <d v="2012-01-30T00:00:00"/>
    <d v="2012-01-30T00:00:00"/>
    <n v="2012"/>
    <s v="Lone Pine Real Estate, LLC"/>
    <s v="1st Bank HOA Checking"/>
    <s v="Undeposited Funds"/>
    <n v="-1500"/>
    <x v="1"/>
    <s v="2012 (complete)"/>
    <n v="11"/>
    <s v="$125 x 12 mos."/>
    <m/>
    <m/>
    <m/>
    <m/>
  </r>
  <r>
    <s v="Payment"/>
    <d v="2013-07-22T00:00:00"/>
    <d v="2013-07-22T00:00:00"/>
    <n v="2013"/>
    <s v="Lone Pine Real Estate, LLC"/>
    <s v="1st Bank HOA Checking"/>
    <s v="Undeposited Funds"/>
    <n v="60"/>
    <x v="0"/>
    <s v="2013 (complete)"/>
    <n v="11"/>
    <m/>
    <m/>
    <m/>
    <m/>
    <m/>
  </r>
  <r>
    <s v="Payment"/>
    <d v="2013-07-22T00:00:00"/>
    <d v="2013-07-22T00:00:00"/>
    <n v="2013"/>
    <s v="Lone Pine Real Estate, LLC"/>
    <s v="1st Bank HOA Checking"/>
    <s v="Undeposited Funds"/>
    <n v="-1500"/>
    <x v="1"/>
    <s v="2013 (complete)"/>
    <n v="11"/>
    <s v="$125 x 12 mos."/>
    <m/>
    <m/>
    <m/>
    <m/>
  </r>
  <r>
    <s v="Payment"/>
    <d v="2015-04-23T00:00:00"/>
    <d v="2015-04-23T00:00:00"/>
    <n v="2015"/>
    <s v="Lone Pine Real Estate, LLC"/>
    <s v="1st Bank HOA Checking"/>
    <s v="Undeposited Funds"/>
    <n v="-1875"/>
    <x v="1"/>
    <s v="2014 - March 2015"/>
    <n v="11"/>
    <s v="$1,500 (2014; $125 x 12 mos.), $375 Jan-Mar 2015 ($125 x 3 mos.);  See 2015 notes; Sale date 5/29/15"/>
    <m/>
    <m/>
    <m/>
    <m/>
  </r>
  <r>
    <s v="Payment"/>
    <d v="2015-06-25T00:00:00"/>
    <d v="2015-06-25T00:00:00"/>
    <n v="2015"/>
    <s v="Keller, Sheryl"/>
    <s v="1st Bank HOA Checking"/>
    <s v="Undeposited Funds"/>
    <n v="-125"/>
    <x v="1"/>
    <s v="Jun 2015"/>
    <n v="11"/>
    <s v="Purchase Date: 5/29/2015"/>
    <m/>
    <m/>
    <m/>
    <m/>
  </r>
  <r>
    <s v="Payment"/>
    <d v="2015-08-10T00:00:00"/>
    <d v="2015-08-07T00:00:00"/>
    <n v="2015"/>
    <s v="Keller, Sheryl"/>
    <s v="1st Bank HOA Checking"/>
    <s v="Undeposited Funds"/>
    <n v="-75"/>
    <x v="1"/>
    <s v="Jul 2015"/>
    <n v="11"/>
    <s v="Dues July 2015 (had a $25 credit) "/>
    <m/>
    <m/>
    <m/>
    <m/>
  </r>
  <r>
    <s v="Payment"/>
    <d v="2015-08-26T00:00:00"/>
    <d v="2015-08-25T00:00:00"/>
    <n v="2015"/>
    <s v="Keller, Sheryl"/>
    <s v="1st Bank HOA Checking"/>
    <s v="Undeposited Funds"/>
    <n v="-100"/>
    <x v="1"/>
    <s v="Aug 2015"/>
    <n v="11"/>
    <m/>
    <m/>
    <m/>
    <m/>
    <m/>
  </r>
  <r>
    <s v="Payment"/>
    <d v="2015-09-23T00:00:00"/>
    <d v="2015-09-23T00:00:00"/>
    <n v="2015"/>
    <s v="Keller, Sheryl"/>
    <s v="1st Bank HOA Checking"/>
    <s v="Undeposited Funds"/>
    <n v="-100"/>
    <x v="1"/>
    <s v="Sept 2015"/>
    <n v="11"/>
    <m/>
    <m/>
    <m/>
    <m/>
    <m/>
  </r>
  <r>
    <s v="Payment"/>
    <d v="2015-10-21T00:00:00"/>
    <d v="2015-10-21T00:00:00"/>
    <n v="2015"/>
    <s v="Keller, Sheryl"/>
    <s v="1st Bank HOA Checking"/>
    <s v="Undeposited Funds"/>
    <n v="-100"/>
    <x v="1"/>
    <s v="Oct 2015"/>
    <n v="11"/>
    <m/>
    <m/>
    <m/>
    <m/>
    <m/>
  </r>
  <r>
    <s v="Payment"/>
    <d v="2015-11-25T00:00:00"/>
    <d v="2015-11-23T00:00:00"/>
    <n v="2015"/>
    <s v="Keller, Sheryl"/>
    <s v="1st Bank HOA Checking"/>
    <s v="Undeposited Funds"/>
    <n v="-100"/>
    <x v="1"/>
    <s v="Nov 2015"/>
    <n v="11"/>
    <m/>
    <m/>
    <m/>
    <m/>
    <m/>
  </r>
  <r>
    <s v="Payment"/>
    <d v="2015-12-21T00:00:00"/>
    <d v="2015-12-21T00:00:00"/>
    <n v="2015"/>
    <s v="Keller, Sheryl"/>
    <s v="1st Bank HOA Checking"/>
    <s v="Undeposited Funds"/>
    <n v="-100"/>
    <x v="1"/>
    <s v="Dec 2015"/>
    <n v="11"/>
    <m/>
    <m/>
    <m/>
    <m/>
    <m/>
  </r>
  <r>
    <s v="Payment"/>
    <d v="2016-02-04T00:00:00"/>
    <d v="2016-01-29T00:00:00"/>
    <n v="2016"/>
    <s v="Keller, Sheryl"/>
    <s v="1st Bank HOA Checking"/>
    <s v="Undeposited Funds"/>
    <n v="-100"/>
    <x v="1"/>
    <s v="Jan 2016"/>
    <n v="11"/>
    <m/>
    <m/>
    <m/>
    <m/>
    <m/>
  </r>
  <r>
    <s v="Payment"/>
    <d v="2016-02-22T00:00:00"/>
    <d v="2016-02-21T00:00:00"/>
    <n v="2016"/>
    <s v="Keller, Sheryl"/>
    <s v="1st Bank HOA Checking"/>
    <s v="Undeposited Funds"/>
    <n v="-100"/>
    <x v="1"/>
    <s v="Feb 2016"/>
    <n v="11"/>
    <m/>
    <m/>
    <m/>
    <m/>
    <m/>
  </r>
  <r>
    <s v="Payment"/>
    <d v="2016-03-21T00:00:00"/>
    <d v="2016-03-21T00:00:00"/>
    <n v="2016"/>
    <s v="Keller, Sheryl"/>
    <s v="1st Bank HOA Checking"/>
    <s v="Undeposited Funds"/>
    <n v="-100"/>
    <x v="1"/>
    <s v="Mar 2016"/>
    <n v="11"/>
    <m/>
    <m/>
    <m/>
    <m/>
    <m/>
  </r>
  <r>
    <s v="Payment"/>
    <d v="2016-04-27T00:00:00"/>
    <d v="2016-05-27T00:00:00"/>
    <n v="2016"/>
    <s v="Keller, Sheryl"/>
    <s v="1st Bank HOA Checking"/>
    <s v="Undeposited Funds"/>
    <n v="-100"/>
    <x v="1"/>
    <s v="May 2016"/>
    <n v="11"/>
    <m/>
    <m/>
    <m/>
    <m/>
    <m/>
  </r>
  <r>
    <s v="Payment"/>
    <d v="2016-05-27T00:00:00"/>
    <d v="2016-04-27T00:00:00"/>
    <n v="2016"/>
    <s v="Keller, Sheryl"/>
    <s v="1st Bank HOA Checking"/>
    <s v="Undeposited Funds"/>
    <n v="-100"/>
    <x v="1"/>
    <s v="Apr 2016"/>
    <n v="11"/>
    <m/>
    <m/>
    <m/>
    <m/>
    <m/>
  </r>
  <r>
    <s v="Payment"/>
    <d v="2016-06-20T00:00:00"/>
    <d v="2016-06-16T00:00:00"/>
    <n v="2016"/>
    <s v="Keller, Sheryl"/>
    <s v="1st Bank HOA Checking"/>
    <s v="Undeposited Funds"/>
    <n v="-100"/>
    <x v="1"/>
    <s v="Jun 2016"/>
    <n v="11"/>
    <m/>
    <m/>
    <m/>
    <m/>
    <m/>
  </r>
  <r>
    <s v="Payment"/>
    <d v="2016-07-26T00:00:00"/>
    <d v="2016-07-26T00:00:00"/>
    <n v="2016"/>
    <s v="Keller, Sheryl"/>
    <s v="1st Bank HOA Checking"/>
    <s v="Undeposited Funds"/>
    <n v="-100"/>
    <x v="1"/>
    <s v="Jul 2016"/>
    <n v="11"/>
    <m/>
    <m/>
    <m/>
    <m/>
    <m/>
  </r>
  <r>
    <s v="Payment"/>
    <d v="2016-11-02T00:00:00"/>
    <d v="2016-10-25T00:00:00"/>
    <n v="2016"/>
    <s v="Keller, Sheryl"/>
    <s v="1st Bank HOA Checking"/>
    <s v="Undeposited Funds"/>
    <n v="-100"/>
    <x v="1"/>
    <s v="Aug 2016"/>
    <n v="11"/>
    <m/>
    <m/>
    <m/>
    <m/>
    <m/>
  </r>
  <r>
    <s v="Payment"/>
    <d v="2016-11-09T00:00:00"/>
    <d v="2016-11-05T00:00:00"/>
    <n v="2016"/>
    <s v="Keller, Sheryl"/>
    <s v="1st Bank HOA Checking"/>
    <s v="Undeposited Funds"/>
    <n v="-300"/>
    <x v="1"/>
    <s v="Sept-Nov 2016"/>
    <n v="11"/>
    <m/>
    <m/>
    <m/>
    <m/>
    <m/>
  </r>
  <r>
    <s v="Payment"/>
    <d v="2016-11-22T00:00:00"/>
    <d v="2016-11-22T00:00:00"/>
    <n v="2016"/>
    <s v="Keller, Sheryl"/>
    <s v="1st Bank HOA Checking"/>
    <s v="Undeposited Funds"/>
    <n v="-100"/>
    <x v="1"/>
    <s v="Dec 2016"/>
    <n v="11"/>
    <m/>
    <m/>
    <m/>
    <m/>
    <m/>
  </r>
  <r>
    <s v="Payment"/>
    <d v="2016-12-19T00:00:00"/>
    <d v="2016-12-08T00:00:00"/>
    <n v="2017"/>
    <s v="Keller, Sheryl"/>
    <s v="1st Bank HOA Checking"/>
    <s v="Undeposited Funds"/>
    <n v="-100"/>
    <x v="1"/>
    <s v="Jan 2017"/>
    <n v="11"/>
    <m/>
    <m/>
    <m/>
    <m/>
    <m/>
  </r>
  <r>
    <s v="Payment"/>
    <d v="2017-01-25T00:00:00"/>
    <d v="2017-01-25T00:00:00"/>
    <n v="2017"/>
    <s v="Keller, Sheryl"/>
    <s v="1st Bank HOA Checking"/>
    <s v="Undeposited Funds"/>
    <n v="-100"/>
    <x v="1"/>
    <s v="Feb 2017"/>
    <n v="11"/>
    <m/>
    <m/>
    <m/>
    <m/>
    <m/>
  </r>
  <r>
    <s v="Payment"/>
    <d v="2017-02-27T00:00:00"/>
    <d v="2017-02-27T00:00:00"/>
    <n v="2017"/>
    <s v="Keller, Sheryl"/>
    <s v="1st Bank HOA Checking"/>
    <s v="Undeposited Funds"/>
    <n v="-100"/>
    <x v="1"/>
    <s v="Mar 2017"/>
    <n v="11"/>
    <m/>
    <m/>
    <m/>
    <m/>
    <m/>
  </r>
  <r>
    <s v="Payment"/>
    <d v="2017-03-21T00:00:00"/>
    <d v="2017-03-18T00:00:00"/>
    <n v="2017"/>
    <s v="Keller, Sheryl"/>
    <s v="1st Bank HOA Checking"/>
    <s v="Undeposited Funds"/>
    <n v="-100"/>
    <x v="1"/>
    <s v="Apr 2017"/>
    <n v="11"/>
    <m/>
    <m/>
    <m/>
    <m/>
    <m/>
  </r>
  <r>
    <s v="Payment"/>
    <d v="2017-04-21T00:00:00"/>
    <d v="2017-04-10T00:00:00"/>
    <n v="2017"/>
    <s v="Keller, Sheryl"/>
    <s v="1st Bank HOA Checking"/>
    <s v="Undeposited Funds"/>
    <n v="-100"/>
    <x v="1"/>
    <s v="May 2017"/>
    <n v="11"/>
    <m/>
    <m/>
    <m/>
    <m/>
    <m/>
  </r>
  <r>
    <s v="Payment"/>
    <d v="2017-05-25T00:00:00"/>
    <d v="2017-05-10T00:00:00"/>
    <n v="2017"/>
    <s v="Keller, Sheryl"/>
    <s v="1st Bank HOA Checking"/>
    <s v="Undeposited Funds"/>
    <n v="-100"/>
    <x v="1"/>
    <s v="Jun 2017"/>
    <n v="11"/>
    <m/>
    <m/>
    <m/>
    <m/>
    <m/>
  </r>
  <r>
    <s v="Payment"/>
    <d v="2017-06-23T00:00:00"/>
    <d v="2017-06-21T00:00:00"/>
    <n v="2017"/>
    <s v="Keller, Sheryl"/>
    <s v="1st Bank HOA Checking"/>
    <s v="Undeposited Funds"/>
    <n v="-100"/>
    <x v="1"/>
    <s v="Jul 2017"/>
    <n v="11"/>
    <m/>
    <m/>
    <m/>
    <m/>
    <m/>
  </r>
  <r>
    <s v="Payment"/>
    <d v="2017-07-26T00:00:00"/>
    <d v="2017-07-22T00:00:00"/>
    <n v="2017"/>
    <s v="Keller, Sheryl"/>
    <s v="1st Bank HOA Checking"/>
    <s v="Undeposited Funds"/>
    <n v="-100"/>
    <x v="1"/>
    <s v="Aug 2017"/>
    <n v="11"/>
    <m/>
    <m/>
    <m/>
    <m/>
    <m/>
  </r>
  <r>
    <s v="Payment"/>
    <d v="2017-08-24T00:00:00"/>
    <d v="2017-08-24T00:00:00"/>
    <n v="2017"/>
    <s v="Keller, Sheryl"/>
    <s v="1st Bank HOA Checking"/>
    <s v="Undeposited Funds"/>
    <n v="-100"/>
    <x v="1"/>
    <s v="Sept 2017"/>
    <n v="11"/>
    <m/>
    <m/>
    <m/>
    <m/>
    <m/>
  </r>
  <r>
    <s v="Payment"/>
    <d v="2017-10-23T00:00:00"/>
    <d v="2017-10-23T00:00:00"/>
    <n v="2017"/>
    <s v="Keller, Sheryl"/>
    <s v="1st Bank HOA Checking"/>
    <s v="Undeposited Funds"/>
    <n v="-100"/>
    <x v="1"/>
    <s v="Oct 2017"/>
    <n v="11"/>
    <m/>
    <m/>
    <m/>
    <m/>
    <m/>
  </r>
  <r>
    <s v="Payment"/>
    <d v="2017-11-07T00:00:00"/>
    <d v="2017-11-06T00:00:00"/>
    <n v="2017"/>
    <s v="Keller, Sheryl"/>
    <s v="1st Bank HOA Checking"/>
    <s v="Undeposited Funds"/>
    <n v="-100"/>
    <x v="1"/>
    <s v="Nov 2017"/>
    <n v="11"/>
    <m/>
    <m/>
    <m/>
    <m/>
    <m/>
  </r>
  <r>
    <s v="Payment"/>
    <d v="2017-11-09T00:00:00"/>
    <d v="2017-11-07T00:00:00"/>
    <n v="2017"/>
    <s v="Keller, Sheryl"/>
    <s v="1st Bank HOA Checking"/>
    <s v="Undeposited Funds"/>
    <n v="-418.75"/>
    <x v="9"/>
    <m/>
    <n v="11"/>
    <m/>
    <m/>
    <m/>
    <m/>
    <m/>
  </r>
  <r>
    <s v="Payment"/>
    <d v="2017-12-14T00:00:00"/>
    <d v="2017-12-14T00:00:00"/>
    <n v="2017"/>
    <s v="Keller, Sheryl"/>
    <s v="1st Bank HOA Checking"/>
    <s v="Undeposited Funds"/>
    <n v="-100"/>
    <x v="1"/>
    <s v="Dec 2017"/>
    <n v="11"/>
    <m/>
    <m/>
    <m/>
    <m/>
    <m/>
  </r>
  <r>
    <s v="Payment"/>
    <d v="2018-01-24T00:00:00"/>
    <d v="2018-01-29T00:00:00"/>
    <n v="2018"/>
    <s v="Keller, Sheryl"/>
    <s v="1st Bank HOA Checking"/>
    <s v="Undeposited Funds"/>
    <n v="100"/>
    <x v="0"/>
    <s v="2018 (complete)"/>
    <n v="11"/>
    <s v="$1200 (total) = full year dues -$100 discount, plus two gate remotes (overpaid $10)"/>
    <m/>
    <m/>
    <m/>
    <m/>
  </r>
  <r>
    <s v="Payment"/>
    <d v="2018-01-24T00:00:00"/>
    <d v="2018-01-29T00:00:00"/>
    <n v="2018"/>
    <s v="Keller, Sheryl"/>
    <s v="1st Bank HOA Checking"/>
    <s v="Undeposited Funds"/>
    <n v="-1210"/>
    <x v="1"/>
    <s v="2018 (complete)"/>
    <n v="11"/>
    <s v="$1200 (total) = full year dues -$100 discount, plus two gate remotes (overpaid $10)"/>
    <m/>
    <m/>
    <m/>
    <m/>
  </r>
  <r>
    <s v="Payment"/>
    <d v="2018-01-24T00:00:00"/>
    <d v="2018-01-29T00:00:00"/>
    <n v="2018"/>
    <s v="Keller, Sheryl"/>
    <s v="1st Bank HOA Checking"/>
    <s v="Undeposited Funds"/>
    <n v="-90"/>
    <x v="5"/>
    <m/>
    <n v="11"/>
    <s v="$1200 (total) = full year dues -$100 discount, plus two gate remotes (overpaid $10)"/>
    <m/>
    <m/>
    <m/>
    <m/>
  </r>
  <r>
    <s v="Payment"/>
    <d v="2018-12-11T00:00:00"/>
    <d v="2018-12-08T00:00:00"/>
    <n v="2018"/>
    <s v="Keller, Sheryl"/>
    <s v="1st Bank HOA Checking"/>
    <s v="Undeposited Funds"/>
    <n v="-137.5"/>
    <x v="9"/>
    <m/>
    <n v="11"/>
    <m/>
    <m/>
    <m/>
    <m/>
    <m/>
  </r>
  <r>
    <s v="Payment"/>
    <d v="2019-01-28T00:00:00"/>
    <d v="2019-01-25T00:00:00"/>
    <n v="2019"/>
    <s v="Keller, Sheryl"/>
    <s v="1st Bank HOA Checking"/>
    <s v="Undeposited Funds"/>
    <n v="-85.71"/>
    <x v="9"/>
    <m/>
    <n v="11"/>
    <m/>
    <m/>
    <m/>
    <m/>
    <m/>
  </r>
  <r>
    <s v="Payment"/>
    <d v="2019-03-27T00:00:00"/>
    <d v="2019-03-25T00:00:00"/>
    <n v="2019"/>
    <s v="Keller, Sheryl"/>
    <s v="1st Bank HOA Checking"/>
    <s v="Undeposited Funds"/>
    <n v="-300"/>
    <x v="1"/>
    <s v="Q1 2019"/>
    <n v="11"/>
    <m/>
    <m/>
    <m/>
    <m/>
    <m/>
  </r>
  <r>
    <s v="Payment"/>
    <d v="2019-03-27T00:00:00"/>
    <d v="2019-03-25T00:00:00"/>
    <n v="2019"/>
    <s v="Keller, Sheryl"/>
    <s v="1st Bank HOA Checking"/>
    <s v="Undeposited Funds"/>
    <n v="-300"/>
    <x v="1"/>
    <s v="Q2 2019"/>
    <n v="11"/>
    <m/>
    <m/>
    <m/>
    <m/>
    <m/>
  </r>
  <r>
    <s v="Payment"/>
    <d v="2019-04-18T00:00:00"/>
    <d v="2019-04-16T00:00:00"/>
    <n v="2019"/>
    <s v="Keller, Sheryl"/>
    <s v="1st Bank HOA Checking"/>
    <s v="Undeposited Funds"/>
    <n v="-312.5"/>
    <x v="9"/>
    <m/>
    <n v="11"/>
    <m/>
    <m/>
    <m/>
    <m/>
    <m/>
  </r>
  <r>
    <s v="Payment"/>
    <d v="2019-06-24T00:00:00"/>
    <d v="2019-06-20T00:00:00"/>
    <n v="2019"/>
    <s v="Keller, Sheryl"/>
    <s v="1st Bank HOA Checking"/>
    <s v="Undeposited Funds"/>
    <n v="-300"/>
    <x v="1"/>
    <s v="Q3 2019"/>
    <n v="11"/>
    <m/>
    <m/>
    <m/>
    <m/>
    <m/>
  </r>
  <r>
    <s v="Payment"/>
    <d v="2019-09-25T00:00:00"/>
    <d v="2019-09-23T00:00:00"/>
    <n v="2019"/>
    <s v="Keller, Sheryl"/>
    <s v="1st Bank HOA Checking"/>
    <s v="Undeposited Funds"/>
    <n v="-300"/>
    <x v="1"/>
    <s v="Q4 2019"/>
    <n v="11"/>
    <m/>
    <m/>
    <m/>
    <m/>
    <m/>
  </r>
  <r>
    <s v="Payment"/>
    <d v="2019-09-25T00:00:00"/>
    <d v="2019-09-23T00:00:00"/>
    <n v="2018"/>
    <s v="Keller, Sheryl"/>
    <s v="1st Bank HOA Checking"/>
    <s v="Undeposited Funds"/>
    <n v="10"/>
    <x v="1"/>
    <s v="Jan 2018"/>
    <n v="11"/>
    <s v="dues less $10 credit applied fm 1/29/18 overpayment "/>
    <m/>
    <m/>
    <m/>
    <m/>
  </r>
  <r>
    <s v="Payment"/>
    <d v="2006-10-16T00:00:00"/>
    <d v="2006-09-08T00:00:00"/>
    <n v="2006"/>
    <s v="Pure, David T. and Pamela J."/>
    <s v="FNBC Checking 9018"/>
    <s v="Undeposited Funds"/>
    <n v="-150"/>
    <x v="1"/>
    <m/>
    <n v="12"/>
    <s v="Opening Balance (Sept 2006)"/>
    <m/>
    <m/>
    <m/>
    <m/>
  </r>
  <r>
    <s v="Payment"/>
    <d v="2006-10-16T00:00:00"/>
    <d v="2006-09-27T00:00:00"/>
    <n v="2006"/>
    <s v="Pure, David T. and Pamela J."/>
    <s v="FNBC Checking 9018"/>
    <s v="Undeposited Funds"/>
    <n v="-300"/>
    <x v="1"/>
    <m/>
    <n v="12"/>
    <s v="Opening Balance (Sept 2006)"/>
    <m/>
    <m/>
    <m/>
    <m/>
  </r>
  <r>
    <s v="Payment"/>
    <d v="2006-10-16T00:00:00"/>
    <d v="2006-10-10T00:00:00"/>
    <n v="2006"/>
    <s v="Pure, David T. and Pamela J."/>
    <s v="FNBC Checking 9018"/>
    <s v="Undeposited Funds"/>
    <n v="-150"/>
    <x v="1"/>
    <m/>
    <n v="12"/>
    <s v="Opening Balance (Sept 2006)"/>
    <m/>
    <m/>
    <m/>
    <m/>
  </r>
  <r>
    <s v="Payment"/>
    <d v="2006-12-01T00:00:00"/>
    <d v="2006-11-30T00:00:00"/>
    <n v="2006"/>
    <s v="Pure, David T. and Pamela J."/>
    <s v="FNBC Checking 9018"/>
    <s v="Undeposited Funds"/>
    <n v="-150"/>
    <x v="1"/>
    <m/>
    <n v="12"/>
    <s v="Extra $10/month Jan - Oct 2006 + $50?"/>
    <m/>
    <m/>
    <m/>
    <m/>
  </r>
  <r>
    <s v="Payment"/>
    <d v="2006-12-18T00:00:00"/>
    <d v="2006-12-14T00:00:00"/>
    <n v="2006"/>
    <s v="Pure, David T. and Pamela J."/>
    <s v="FNBC Checking 9018"/>
    <s v="Undeposited Funds"/>
    <n v="-150"/>
    <x v="1"/>
    <m/>
    <n v="12"/>
    <s v="As best I can tell, David Pure was paying the wrong amount every month and I just credited whatever invoice needed to be paid. "/>
    <m/>
    <m/>
    <m/>
    <m/>
  </r>
  <r>
    <s v="Payment"/>
    <d v="2007-01-13T00:00:00"/>
    <d v="2007-01-13T00:00:00"/>
    <n v="2007"/>
    <s v="Pure, David T. and Pamela J."/>
    <s v="FNBC Checking 9018"/>
    <s v="Undeposited Funds"/>
    <n v="-100"/>
    <x v="1"/>
    <m/>
    <n v="12"/>
    <s v="As best I can tell, David Pure was paying the wrong amount every month and I just credited whatever invoice needed to be paid. "/>
    <m/>
    <m/>
    <m/>
    <m/>
  </r>
  <r>
    <s v="Payment"/>
    <d v="2007-02-26T00:00:00"/>
    <d v="2007-01-10T00:00:00"/>
    <n v="2007"/>
    <s v="Pure, David T. and Pamela J."/>
    <s v="FNBC Checking 9018"/>
    <s v="Undeposited Funds"/>
    <n v="-160"/>
    <x v="1"/>
    <n v="1"/>
    <n v="12"/>
    <s v="As best I can tell, David Pure was paying the wrong amount every month and I just credited whatever invoice needed to be paid. "/>
    <m/>
    <m/>
    <m/>
    <m/>
  </r>
  <r>
    <s v="Payment"/>
    <d v="2007-03-03T00:00:00"/>
    <d v="2007-02-28T00:00:00"/>
    <n v="2007"/>
    <s v="Pure, David T. and Pamela J."/>
    <s v="FNBC Checking 9018"/>
    <s v="Undeposited Funds"/>
    <n v="-150"/>
    <x v="1"/>
    <m/>
    <n v="12"/>
    <s v="As best I can tell, David Pure was paying the wrong amount every month and I just credited whatever invoice needed to be paid. "/>
    <m/>
    <m/>
    <m/>
    <m/>
  </r>
  <r>
    <s v="Payment"/>
    <d v="2007-03-14T00:00:00"/>
    <d v="2007-03-07T00:00:00"/>
    <n v="2007"/>
    <s v="Pure, David T. and Pamela J."/>
    <s v="FNBC Checking 9018"/>
    <s v="Undeposited Funds"/>
    <n v="-120"/>
    <x v="1"/>
    <m/>
    <n v="12"/>
    <s v="As best I can tell, David Pure was paying the wrong amount every month and I just credited whatever invoice needed to be paid. "/>
    <m/>
    <m/>
    <m/>
    <m/>
  </r>
  <r>
    <s v="Payment"/>
    <d v="2007-03-27T00:00:00"/>
    <d v="2007-03-24T00:00:00"/>
    <n v="2007"/>
    <s v="Pure, David T. and Pamela J."/>
    <s v="FNBC Checking 9018"/>
    <s v="Undeposited Funds"/>
    <n v="-160"/>
    <x v="1"/>
    <n v="1"/>
    <n v="12"/>
    <s v="As best I can tell, David Pure was paying the wrong amount every month and I just credited whatever invoice needed to be paid. "/>
    <m/>
    <m/>
    <m/>
    <m/>
  </r>
  <r>
    <s v="Payment"/>
    <d v="2007-04-23T00:00:00"/>
    <d v="2007-04-23T00:00:00"/>
    <n v="2007"/>
    <s v="Pure, David T. and Pamela J."/>
    <s v="FNBC Checking 9018"/>
    <s v="Undeposited Funds"/>
    <n v="-150"/>
    <x v="1"/>
    <m/>
    <n v="12"/>
    <s v="As best I can tell, David Pure was paying the wrong amount every month and I just credited whatever invoice needed to be paid. "/>
    <m/>
    <m/>
    <m/>
    <m/>
  </r>
  <r>
    <s v="Payment"/>
    <d v="2007-05-05T00:00:00"/>
    <d v="2007-05-05T00:00:00"/>
    <n v="2007"/>
    <s v="Pure, David T. and Pamela J."/>
    <s v="FNBC Checking 9018"/>
    <s v="Undeposited Funds"/>
    <n v="-250"/>
    <x v="1"/>
    <m/>
    <n v="12"/>
    <s v="As best I can tell, David Pure was paying the wrong amount every month and I just credited whatever invoice needed to be paid. "/>
    <m/>
    <m/>
    <m/>
    <m/>
  </r>
  <r>
    <s v="Payment"/>
    <d v="2007-05-19T00:00:00"/>
    <d v="2007-05-16T00:00:00"/>
    <n v="2007"/>
    <s v="Pure, David T. and Pamela J."/>
    <s v="FNBC Checking 9018"/>
    <s v="Undeposited Funds"/>
    <n v="-150"/>
    <x v="1"/>
    <m/>
    <n v="12"/>
    <s v="As best I can tell, David Pure was paying the wrong amount every month and I just credited whatever invoice needed to be paid. "/>
    <m/>
    <m/>
    <m/>
    <m/>
  </r>
  <r>
    <s v="Payment"/>
    <d v="2007-06-15T00:00:00"/>
    <d v="2007-06-13T00:00:00"/>
    <n v="2007"/>
    <s v="Pure, David T. and Pamela J."/>
    <s v="FNBC Checking 9018"/>
    <s v="Undeposited Funds"/>
    <n v="-150"/>
    <x v="1"/>
    <m/>
    <n v="12"/>
    <s v="As best I can tell, David Pure was paying the wrong amount every month and I just credited whatever invoice needed to be paid. "/>
    <m/>
    <m/>
    <m/>
    <m/>
  </r>
  <r>
    <s v="Payment"/>
    <d v="2007-07-14T00:00:00"/>
    <d v="2007-07-13T00:00:00"/>
    <n v="2007"/>
    <s v="Pure, David T. and Pamela J."/>
    <s v="FNBC Checking 9018"/>
    <s v="Undeposited Funds"/>
    <n v="-150"/>
    <x v="1"/>
    <m/>
    <n v="12"/>
    <s v="As best I can tell, David Pure was paying the wrong amount every month and I just credited whatever invoice needed to be paid. "/>
    <m/>
    <m/>
    <m/>
    <m/>
  </r>
  <r>
    <s v="Payment"/>
    <d v="2007-08-29T00:00:00"/>
    <d v="2007-08-17T00:00:00"/>
    <n v="2007"/>
    <s v="Pure, David T. and Pamela J."/>
    <s v="FNBC Checking 9018"/>
    <s v="Undeposited Funds"/>
    <n v="-150"/>
    <x v="1"/>
    <m/>
    <n v="12"/>
    <s v="As best I can tell, David Pure was paying the wrong amount every month and I just credited whatever invoice needed to be paid. "/>
    <m/>
    <m/>
    <m/>
    <m/>
  </r>
  <r>
    <s v="Payment"/>
    <d v="2007-09-21T00:00:00"/>
    <d v="2007-09-20T00:00:00"/>
    <n v="2007"/>
    <s v="Pure, David T. and Pamela J."/>
    <s v="FNBC Checking 9018"/>
    <s v="Undeposited Funds"/>
    <n v="-150"/>
    <x v="1"/>
    <m/>
    <n v="12"/>
    <s v="As best I can tell, David Pure was paying the wrong amount every month and I just credited whatever invoice needed to be paid. "/>
    <m/>
    <m/>
    <m/>
    <m/>
  </r>
  <r>
    <s v="Payment"/>
    <d v="2007-11-02T00:00:00"/>
    <d v="2007-10-31T00:00:00"/>
    <n v="2007"/>
    <s v="Pure, David T. and Pamela J."/>
    <s v="FNBC Checking 9018"/>
    <s v="Undeposited Funds"/>
    <n v="-210"/>
    <x v="1"/>
    <m/>
    <n v="12"/>
    <s v="As best I can tell, David Pure was paying the wrong amount every month and I just credited whatever invoice needed to be paid. "/>
    <m/>
    <m/>
    <m/>
    <m/>
  </r>
  <r>
    <s v="Payment"/>
    <d v="2008-02-07T00:00:00"/>
    <d v="2008-02-06T00:00:00"/>
    <n v="2008"/>
    <s v="Pure, David T. and Pamela J."/>
    <s v="FNBC Checking 9018"/>
    <s v="Undeposited Funds"/>
    <n v="-480"/>
    <x v="1"/>
    <n v="3"/>
    <n v="12"/>
    <m/>
    <m/>
    <m/>
    <m/>
    <m/>
  </r>
  <r>
    <s v="Payment"/>
    <d v="2008-06-16T00:00:00"/>
    <d v="2008-06-12T00:00:00"/>
    <n v="2008"/>
    <s v="Pure, David T. and Pamela J."/>
    <s v="FNBC Checking 9018"/>
    <s v="Undeposited Funds"/>
    <n v="-480"/>
    <x v="1"/>
    <n v="3"/>
    <n v="12"/>
    <m/>
    <m/>
    <m/>
    <m/>
    <m/>
  </r>
  <r>
    <s v="Payment"/>
    <d v="2008-09-05T00:00:00"/>
    <d v="2008-09-04T00:00:00"/>
    <n v="2008"/>
    <s v="Pure, David T. and Pamela J."/>
    <s v="FNBC Checking 9018"/>
    <s v="Undeposited Funds"/>
    <n v="-480"/>
    <x v="1"/>
    <n v="3"/>
    <n v="12"/>
    <m/>
    <m/>
    <m/>
    <m/>
    <m/>
  </r>
  <r>
    <s v="Payment"/>
    <d v="2008-12-05T00:00:00"/>
    <d v="2008-12-04T00:00:00"/>
    <n v="2008"/>
    <s v="Pure, David T. and Pamela J."/>
    <s v="FNBC Checking 9018"/>
    <s v="Undeposited Funds"/>
    <n v="-480"/>
    <x v="1"/>
    <n v="3"/>
    <n v="12"/>
    <m/>
    <m/>
    <m/>
    <m/>
    <m/>
  </r>
  <r>
    <s v="Payment"/>
    <d v="2009-07-02T00:00:00"/>
    <d v="2009-06-29T00:00:00"/>
    <n v="2009"/>
    <s v="Pure, David T. and Pamela J."/>
    <s v="FNBC Checking 9018"/>
    <s v="Undeposited Funds"/>
    <n v="-960"/>
    <x v="1"/>
    <n v="6"/>
    <n v="12"/>
    <m/>
    <m/>
    <m/>
    <m/>
    <m/>
  </r>
  <r>
    <s v="Payment"/>
    <d v="2009-12-04T00:00:00"/>
    <d v="2009-12-03T00:00:00"/>
    <n v="2009"/>
    <s v="Pure, David T. and Pamela J."/>
    <s v="1st Bank HOA Checking"/>
    <s v="Undeposited Funds"/>
    <n v="-480"/>
    <x v="1"/>
    <n v="3"/>
    <n v="12"/>
    <m/>
    <m/>
    <m/>
    <m/>
    <m/>
  </r>
  <r>
    <s v="Payment"/>
    <d v="2009-12-21T00:00:00"/>
    <d v="2009-12-17T00:00:00"/>
    <n v="2009"/>
    <s v="Pure, David T. and Pamela J."/>
    <s v="1st Bank HOA Checking"/>
    <s v="Undeposited Funds"/>
    <n v="-480"/>
    <x v="1"/>
    <n v="3"/>
    <n v="12"/>
    <m/>
    <m/>
    <m/>
    <m/>
    <m/>
  </r>
  <r>
    <s v="Payment"/>
    <d v="2010-01-28T00:00:00"/>
    <d v="2010-01-28T00:00:00"/>
    <n v="2010"/>
    <s v="Pure, David T. and Pamela J."/>
    <s v="1st Bank HOA Checking"/>
    <s v="Undeposited Funds"/>
    <n v="-125"/>
    <x v="1"/>
    <n v="1"/>
    <n v="12"/>
    <m/>
    <m/>
    <m/>
    <m/>
    <m/>
  </r>
  <r>
    <s v="Payment"/>
    <d v="2010-02-22T00:00:00"/>
    <d v="2010-02-19T00:00:00"/>
    <n v="2010"/>
    <s v="Pure, David T. and Pamela J."/>
    <s v="1st Bank HOA Checking"/>
    <s v="Undeposited Funds"/>
    <n v="-125"/>
    <x v="1"/>
    <n v="1"/>
    <n v="12"/>
    <m/>
    <m/>
    <m/>
    <m/>
    <m/>
  </r>
  <r>
    <s v="Payment"/>
    <d v="2010-03-19T00:00:00"/>
    <d v="2010-03-18T00:00:00"/>
    <n v="2010"/>
    <s v="Pure, David T. and Pamela J."/>
    <s v="1st Bank HOA Checking"/>
    <s v="Undeposited Funds"/>
    <n v="-125"/>
    <x v="1"/>
    <n v="1"/>
    <n v="12"/>
    <m/>
    <m/>
    <m/>
    <m/>
    <m/>
  </r>
  <r>
    <s v="Payment"/>
    <d v="2010-06-26T00:00:00"/>
    <d v="2010-06-26T00:00:00"/>
    <n v="2010"/>
    <s v="Pure, David T. and Pamela J."/>
    <s v="1st Bank HOA Checking"/>
    <s v="Undeposited Funds"/>
    <n v="-125"/>
    <x v="1"/>
    <n v="1"/>
    <n v="12"/>
    <m/>
    <m/>
    <m/>
    <m/>
    <m/>
  </r>
  <r>
    <s v="Payment"/>
    <d v="2010-06-26T00:00:00"/>
    <d v="2010-06-26T00:00:00"/>
    <n v="2010"/>
    <s v="Pure, David T. and Pamela J."/>
    <s v="1st Bank HOA Checking"/>
    <s v="Undeposited Funds"/>
    <n v="-125"/>
    <x v="1"/>
    <n v="1"/>
    <n v="12"/>
    <m/>
    <m/>
    <m/>
    <m/>
    <m/>
  </r>
  <r>
    <s v="Payment"/>
    <d v="2010-08-06T00:00:00"/>
    <d v="2010-08-05T00:00:00"/>
    <n v="2010"/>
    <s v="Pure, David T. and Pamela J."/>
    <s v="1st Bank HOA Checking"/>
    <s v="Undeposited Funds"/>
    <n v="-125"/>
    <x v="1"/>
    <n v="1"/>
    <n v="12"/>
    <m/>
    <m/>
    <m/>
    <m/>
    <m/>
  </r>
  <r>
    <s v="Payment"/>
    <d v="2010-08-20T00:00:00"/>
    <d v="2010-08-20T00:00:00"/>
    <n v="2010"/>
    <s v="Pure, David T. and Pamela J."/>
    <s v="1st Bank HOA Checking"/>
    <s v="Undeposited Funds"/>
    <n v="-125"/>
    <x v="1"/>
    <n v="1"/>
    <n v="12"/>
    <m/>
    <m/>
    <m/>
    <m/>
    <m/>
  </r>
  <r>
    <s v="Payment"/>
    <d v="2010-08-20T00:00:00"/>
    <d v="2010-08-20T00:00:00"/>
    <n v="2010"/>
    <s v="Pure, David T. and Pamela J."/>
    <s v="1st Bank HOA Checking"/>
    <s v="Undeposited Funds"/>
    <n v="-125"/>
    <x v="1"/>
    <n v="1"/>
    <n v="12"/>
    <m/>
    <m/>
    <m/>
    <m/>
    <m/>
  </r>
  <r>
    <s v="Payment"/>
    <d v="2010-10-25T00:00:00"/>
    <d v="2010-10-23T00:00:00"/>
    <n v="2010"/>
    <s v="Pure, David T. and Pamela J."/>
    <s v="1st Bank HOA Checking"/>
    <s v="Undeposited Funds"/>
    <n v="-125"/>
    <x v="1"/>
    <n v="1"/>
    <n v="12"/>
    <m/>
    <m/>
    <m/>
    <m/>
    <m/>
  </r>
  <r>
    <s v="Payment"/>
    <d v="2010-12-10T00:00:00"/>
    <d v="2010-12-09T00:00:00"/>
    <n v="2010"/>
    <s v="Pure, David T. and Pamela J."/>
    <s v="1st Bank HOA Checking"/>
    <s v="Undeposited Funds"/>
    <n v="-125"/>
    <x v="1"/>
    <n v="1"/>
    <n v="12"/>
    <m/>
    <m/>
    <m/>
    <m/>
    <m/>
  </r>
  <r>
    <s v="Payment"/>
    <d v="2010-12-10T00:00:00"/>
    <d v="2010-12-09T00:00:00"/>
    <n v="2010"/>
    <s v="Pure, David T. and Pamela J."/>
    <s v="1st Bank HOA Checking"/>
    <s v="Undeposited Funds"/>
    <n v="-125"/>
    <x v="1"/>
    <n v="1"/>
    <n v="12"/>
    <m/>
    <m/>
    <m/>
    <m/>
    <m/>
  </r>
  <r>
    <s v="Payment"/>
    <d v="2011-02-08T00:00:00"/>
    <d v="2011-02-08T00:00:00"/>
    <n v="2011"/>
    <s v="Pure, David T. and Pamela J."/>
    <s v="1st Bank HOA Checking"/>
    <s v="Undeposited Funds"/>
    <n v="-125"/>
    <x v="1"/>
    <n v="1"/>
    <n v="12"/>
    <m/>
    <m/>
    <m/>
    <m/>
    <m/>
  </r>
  <r>
    <s v="Payment"/>
    <d v="2011-03-04T00:00:00"/>
    <d v="2011-03-03T00:00:00"/>
    <n v="2011"/>
    <s v="Pure, David T. and Pamela J."/>
    <s v="1st Bank HOA Checking"/>
    <s v="Undeposited Funds"/>
    <n v="-250"/>
    <x v="1"/>
    <n v="2"/>
    <n v="12"/>
    <m/>
    <m/>
    <m/>
    <m/>
    <m/>
  </r>
  <r>
    <s v="Payment"/>
    <d v="2011-04-18T00:00:00"/>
    <d v="2011-04-14T00:00:00"/>
    <n v="2011"/>
    <s v="Pure, David T. and Pamela J."/>
    <s v="1st Bank HOA Checking"/>
    <s v="Undeposited Funds"/>
    <n v="-125"/>
    <x v="1"/>
    <n v="1"/>
    <n v="12"/>
    <m/>
    <m/>
    <m/>
    <m/>
    <m/>
  </r>
  <r>
    <s v="Payment"/>
    <d v="2011-05-13T00:00:00"/>
    <d v="2011-05-13T00:00:00"/>
    <n v="2011"/>
    <s v="Pure, David T. and Pamela J."/>
    <s v="1st Bank HOA Checking"/>
    <s v="Undeposited Funds"/>
    <n v="-125"/>
    <x v="1"/>
    <n v="1"/>
    <n v="12"/>
    <m/>
    <m/>
    <m/>
    <m/>
    <m/>
  </r>
  <r>
    <s v="Payment"/>
    <d v="2011-06-10T00:00:00"/>
    <d v="2011-06-10T00:00:00"/>
    <n v="2011"/>
    <s v="Pure, David T. and Pamela J."/>
    <s v="1st Bank HOA Checking"/>
    <s v="Undeposited Funds"/>
    <n v="-125"/>
    <x v="1"/>
    <n v="1"/>
    <n v="12"/>
    <m/>
    <m/>
    <m/>
    <m/>
    <m/>
  </r>
  <r>
    <s v="Payment"/>
    <d v="2011-07-18T00:00:00"/>
    <d v="2011-07-16T00:00:00"/>
    <n v="2011"/>
    <s v="Pure, David T. and Pamela J."/>
    <s v="1st Bank HOA Checking"/>
    <s v="Undeposited Funds"/>
    <n v="-125"/>
    <x v="1"/>
    <n v="1"/>
    <n v="12"/>
    <m/>
    <m/>
    <m/>
    <m/>
    <m/>
  </r>
  <r>
    <s v="Payment"/>
    <d v="2011-08-26T00:00:00"/>
    <d v="2011-08-24T00:00:00"/>
    <n v="2011"/>
    <s v="Pure, David T. and Pamela J."/>
    <s v="1st Bank HOA Checking"/>
    <s v="Undeposited Funds"/>
    <n v="-125"/>
    <x v="1"/>
    <n v="1"/>
    <n v="12"/>
    <m/>
    <m/>
    <m/>
    <m/>
    <m/>
  </r>
  <r>
    <s v="Payment"/>
    <d v="2011-10-10T00:00:00"/>
    <d v="2011-10-07T00:00:00"/>
    <n v="2011"/>
    <s v="Pure, David T. and Pamela J."/>
    <s v="1st Bank HOA Checking"/>
    <s v="Undeposited Funds"/>
    <n v="-125"/>
    <x v="1"/>
    <n v="1"/>
    <n v="12"/>
    <m/>
    <m/>
    <m/>
    <m/>
    <m/>
  </r>
  <r>
    <s v="Payment"/>
    <d v="2011-10-10T00:00:00"/>
    <d v="2011-10-07T00:00:00"/>
    <n v="2011"/>
    <s v="Pure, David T. and Pamela J."/>
    <s v="1st Bank HOA Checking"/>
    <s v="Undeposited Funds"/>
    <n v="-125"/>
    <x v="1"/>
    <n v="1"/>
    <n v="12"/>
    <m/>
    <m/>
    <m/>
    <m/>
    <m/>
  </r>
  <r>
    <s v="Payment"/>
    <d v="2011-11-18T00:00:00"/>
    <d v="2011-11-18T00:00:00"/>
    <n v="2011"/>
    <s v="Pure, David T. and Pamela J."/>
    <s v="1st Bank HOA Checking"/>
    <s v="Undeposited Funds"/>
    <n v="-125"/>
    <x v="1"/>
    <n v="1"/>
    <n v="12"/>
    <m/>
    <m/>
    <m/>
    <m/>
    <m/>
  </r>
  <r>
    <s v="Payment"/>
    <d v="2011-12-12T00:00:00"/>
    <d v="2011-12-12T00:00:00"/>
    <n v="2011"/>
    <s v="Pure, David T. and Pamela J."/>
    <s v="1st Bank HOA Checking"/>
    <s v="Undeposited Funds"/>
    <n v="-125"/>
    <x v="1"/>
    <n v="1"/>
    <n v="12"/>
    <m/>
    <m/>
    <m/>
    <m/>
    <m/>
  </r>
  <r>
    <s v="Payment"/>
    <d v="2012-01-20T00:00:00"/>
    <d v="2012-01-20T00:00:00"/>
    <n v="2012"/>
    <s v="Pure, David T. and Pamela J."/>
    <s v="1st Bank HOA Checking"/>
    <s v="Undeposited Funds"/>
    <n v="-125"/>
    <x v="1"/>
    <n v="1"/>
    <n v="12"/>
    <m/>
    <m/>
    <m/>
    <m/>
    <m/>
  </r>
  <r>
    <s v="Payment"/>
    <d v="2012-02-06T00:00:00"/>
    <d v="2012-02-05T00:00:00"/>
    <n v="2012"/>
    <s v="Pure, David T. and Pamela J."/>
    <s v="1st Bank HOA Checking"/>
    <s v="Undeposited Funds"/>
    <n v="-125"/>
    <x v="1"/>
    <n v="1"/>
    <n v="12"/>
    <m/>
    <m/>
    <m/>
    <m/>
    <m/>
  </r>
  <r>
    <s v="Payment"/>
    <d v="2012-03-16T00:00:00"/>
    <d v="2012-03-16T00:00:00"/>
    <n v="2012"/>
    <s v="Pure, David T. and Pamela J."/>
    <s v="1st Bank HOA Checking"/>
    <s v="Undeposited Funds"/>
    <n v="-125"/>
    <x v="1"/>
    <n v="1"/>
    <n v="12"/>
    <m/>
    <m/>
    <m/>
    <m/>
    <m/>
  </r>
  <r>
    <s v="Payment"/>
    <d v="2012-05-03T00:00:00"/>
    <d v="2012-05-03T00:00:00"/>
    <n v="2012"/>
    <s v="Pure, David T. and Pamela J."/>
    <s v="1st Bank HOA Checking"/>
    <s v="Undeposited Funds"/>
    <n v="-125"/>
    <x v="1"/>
    <n v="1"/>
    <n v="12"/>
    <m/>
    <m/>
    <m/>
    <m/>
    <m/>
  </r>
  <r>
    <s v="Payment"/>
    <d v="2012-05-03T00:00:00"/>
    <d v="2012-05-03T00:00:00"/>
    <n v="2012"/>
    <s v="Pure, David T. and Pamela J."/>
    <s v="1st Bank HOA Checking"/>
    <s v="Undeposited Funds"/>
    <n v="-125"/>
    <x v="1"/>
    <n v="1"/>
    <n v="12"/>
    <m/>
    <m/>
    <m/>
    <m/>
    <m/>
  </r>
  <r>
    <s v="Payment"/>
    <d v="2012-06-11T00:00:00"/>
    <d v="2012-06-11T00:00:00"/>
    <n v="2012"/>
    <s v="Pure, David T. and Pamela J."/>
    <s v="1st Bank HOA Checking"/>
    <s v="Undeposited Funds"/>
    <n v="-125"/>
    <x v="1"/>
    <n v="1"/>
    <n v="12"/>
    <m/>
    <m/>
    <m/>
    <m/>
    <m/>
  </r>
  <r>
    <s v="Payment"/>
    <d v="2012-07-10T00:00:00"/>
    <d v="2012-07-08T00:00:00"/>
    <n v="2012"/>
    <s v="Pure, David T. and Pamela J."/>
    <s v="1st Bank HOA Checking"/>
    <s v="Undeposited Funds"/>
    <n v="-125"/>
    <x v="1"/>
    <n v="1"/>
    <n v="12"/>
    <m/>
    <m/>
    <m/>
    <m/>
    <m/>
  </r>
  <r>
    <s v="Payment"/>
    <d v="2012-08-03T00:00:00"/>
    <d v="2012-08-03T00:00:00"/>
    <n v="2012"/>
    <s v="Pure, David T. and Pamela J."/>
    <s v="1st Bank HOA Checking"/>
    <s v="Undeposited Funds"/>
    <n v="-125"/>
    <x v="1"/>
    <n v="1"/>
    <n v="12"/>
    <m/>
    <m/>
    <m/>
    <m/>
    <m/>
  </r>
  <r>
    <s v="Payment"/>
    <d v="2012-09-07T00:00:00"/>
    <d v="2012-09-07T00:00:00"/>
    <n v="2012"/>
    <s v="Pure, David T. and Pamela J."/>
    <s v="1st Bank HOA Checking"/>
    <s v="Undeposited Funds"/>
    <n v="-125"/>
    <x v="1"/>
    <n v="1"/>
    <n v="12"/>
    <m/>
    <m/>
    <m/>
    <m/>
    <m/>
  </r>
  <r>
    <s v="Payment"/>
    <d v="2012-10-11T00:00:00"/>
    <d v="2012-10-10T00:00:00"/>
    <n v="2012"/>
    <s v="Pure, David T. and Pamela J."/>
    <s v="1st Bank HOA Checking"/>
    <s v="Undeposited Funds"/>
    <n v="-125"/>
    <x v="1"/>
    <n v="1"/>
    <n v="12"/>
    <m/>
    <m/>
    <m/>
    <m/>
    <m/>
  </r>
  <r>
    <s v="Payment"/>
    <d v="2012-11-23T00:00:00"/>
    <d v="2012-11-21T00:00:00"/>
    <n v="2012"/>
    <s v="Pure, David T. and Pamela J."/>
    <s v="1st Bank HOA Checking"/>
    <s v="Undeposited Funds"/>
    <n v="-125"/>
    <x v="1"/>
    <n v="1"/>
    <n v="12"/>
    <m/>
    <m/>
    <m/>
    <m/>
    <m/>
  </r>
  <r>
    <s v="Payment"/>
    <d v="2012-12-28T00:00:00"/>
    <d v="2012-12-28T00:00:00"/>
    <n v="2012"/>
    <s v="Pure, David T. and Pamela J."/>
    <s v="1st Bank HOA Checking"/>
    <s v="Undeposited Funds"/>
    <n v="-125"/>
    <x v="1"/>
    <n v="1"/>
    <n v="12"/>
    <m/>
    <m/>
    <m/>
    <m/>
    <m/>
  </r>
  <r>
    <s v="Payment"/>
    <d v="2013-01-08T00:00:00"/>
    <d v="2012-12-31T00:00:00"/>
    <n v="2012"/>
    <s v="Pure, David T. and Pamela J."/>
    <s v="1st Bank HOA Checking"/>
    <s v="Undeposited Funds"/>
    <n v="-125"/>
    <x v="1"/>
    <n v="1"/>
    <n v="12"/>
    <m/>
    <m/>
    <m/>
    <m/>
    <m/>
  </r>
  <r>
    <s v="Payment"/>
    <d v="2013-02-11T00:00:00"/>
    <d v="2013-02-08T00:00:00"/>
    <n v="2013"/>
    <s v="Pure, David T. and Pamela J."/>
    <s v="1st Bank HOA Checking"/>
    <s v="Undeposited Funds"/>
    <n v="-125"/>
    <x v="1"/>
    <n v="1"/>
    <n v="12"/>
    <m/>
    <m/>
    <m/>
    <m/>
    <m/>
  </r>
  <r>
    <s v="Payment"/>
    <d v="2013-03-18T00:00:00"/>
    <d v="2013-03-16T00:00:00"/>
    <n v="2013"/>
    <s v="Pure, David T. and Pamela J."/>
    <s v="1st Bank HOA Checking"/>
    <s v="Undeposited Funds"/>
    <n v="-125"/>
    <x v="1"/>
    <n v="1"/>
    <n v="12"/>
    <m/>
    <m/>
    <m/>
    <m/>
    <m/>
  </r>
  <r>
    <s v="Payment"/>
    <d v="2013-04-04T00:00:00"/>
    <d v="2013-04-03T00:00:00"/>
    <n v="2013"/>
    <s v="Pure, David T. and Pamela J."/>
    <s v="1st Bank HOA Checking"/>
    <s v="Undeposited Funds"/>
    <n v="-125"/>
    <x v="1"/>
    <n v="1"/>
    <n v="12"/>
    <m/>
    <m/>
    <m/>
    <m/>
    <m/>
  </r>
  <r>
    <s v="Payment"/>
    <d v="2013-05-09T00:00:00"/>
    <d v="2013-05-08T00:00:00"/>
    <n v="2013"/>
    <s v="Pure, David T. and Pamela J."/>
    <s v="1st Bank HOA Checking"/>
    <s v="Undeposited Funds"/>
    <n v="-125"/>
    <x v="1"/>
    <n v="1"/>
    <n v="12"/>
    <m/>
    <m/>
    <m/>
    <m/>
    <m/>
  </r>
  <r>
    <s v="Payment"/>
    <d v="2013-06-20T00:00:00"/>
    <d v="2013-06-20T00:00:00"/>
    <n v="2013"/>
    <s v="Pure, David T. and Pamela J."/>
    <s v="1st Bank HOA Checking"/>
    <s v="Undeposited Funds"/>
    <n v="-125"/>
    <x v="1"/>
    <n v="1"/>
    <n v="12"/>
    <m/>
    <m/>
    <m/>
    <m/>
    <m/>
  </r>
  <r>
    <s v="Payment"/>
    <d v="2013-07-08T00:00:00"/>
    <d v="2013-07-08T00:00:00"/>
    <n v="2013"/>
    <s v="Pure, David T. and Pamela J."/>
    <s v="1st Bank HOA Checking"/>
    <s v="Undeposited Funds"/>
    <n v="-125"/>
    <x v="1"/>
    <n v="1"/>
    <n v="12"/>
    <m/>
    <m/>
    <m/>
    <m/>
    <m/>
  </r>
  <r>
    <s v="Payment"/>
    <d v="2013-08-19T00:00:00"/>
    <d v="2013-08-19T00:00:00"/>
    <n v="2013"/>
    <s v="Pure, David T. and Pamela J."/>
    <s v="1st Bank HOA Checking"/>
    <s v="Undeposited Funds"/>
    <n v="-125"/>
    <x v="1"/>
    <n v="1"/>
    <n v="12"/>
    <m/>
    <m/>
    <m/>
    <m/>
    <m/>
  </r>
  <r>
    <s v="Payment"/>
    <d v="2013-09-05T00:00:00"/>
    <d v="2013-09-05T00:00:00"/>
    <n v="2013"/>
    <s v="Pure, David T. and Pamela J."/>
    <s v="1st Bank HOA Checking"/>
    <s v="Undeposited Funds"/>
    <n v="-125"/>
    <x v="1"/>
    <n v="1"/>
    <n v="12"/>
    <m/>
    <m/>
    <m/>
    <m/>
    <m/>
  </r>
  <r>
    <s v="Payment"/>
    <d v="2013-10-04T00:00:00"/>
    <d v="2013-10-03T00:00:00"/>
    <n v="2013"/>
    <s v="Pure, David T. and Pamela J."/>
    <s v="1st Bank HOA Checking"/>
    <s v="Undeposited Funds"/>
    <n v="-125"/>
    <x v="1"/>
    <n v="1"/>
    <n v="12"/>
    <m/>
    <m/>
    <m/>
    <m/>
    <m/>
  </r>
  <r>
    <s v="Payment"/>
    <d v="2013-11-04T00:00:00"/>
    <d v="2013-11-01T00:00:00"/>
    <n v="2013"/>
    <s v="Pure, David T. and Pamela J."/>
    <s v="1st Bank HOA Checking"/>
    <s v="Undeposited Funds"/>
    <n v="-125"/>
    <x v="1"/>
    <n v="1"/>
    <n v="12"/>
    <m/>
    <m/>
    <m/>
    <m/>
    <m/>
  </r>
  <r>
    <s v="Payment"/>
    <d v="2013-12-09T00:00:00"/>
    <d v="2013-12-06T00:00:00"/>
    <n v="2013"/>
    <s v="Pure, David T. and Pamela J."/>
    <s v="1st Bank HOA Checking"/>
    <s v="Undeposited Funds"/>
    <n v="-125"/>
    <x v="1"/>
    <n v="1"/>
    <n v="12"/>
    <m/>
    <m/>
    <m/>
    <m/>
    <m/>
  </r>
  <r>
    <s v="Payment"/>
    <d v="2014-01-08T00:00:00"/>
    <d v="2014-01-06T00:00:00"/>
    <n v="2014"/>
    <s v="Pure, David T. and Pamela J."/>
    <s v="1st Bank HOA Checking"/>
    <s v="Undeposited Funds"/>
    <n v="-125"/>
    <x v="1"/>
    <n v="1"/>
    <n v="12"/>
    <m/>
    <m/>
    <m/>
    <m/>
    <m/>
  </r>
  <r>
    <s v="Payment"/>
    <d v="2014-05-21T00:00:00"/>
    <d v="2014-05-06T00:00:00"/>
    <n v="2014"/>
    <s v="Pure, David T. and Pamela J."/>
    <s v="1st Bank HOA Checking"/>
    <s v="Undeposited Funds"/>
    <n v="-500"/>
    <x v="1"/>
    <n v="4"/>
    <n v="12"/>
    <m/>
    <m/>
    <m/>
    <m/>
    <m/>
  </r>
  <r>
    <s v="Payment"/>
    <d v="2014-07-08T00:00:00"/>
    <d v="2014-07-08T00:00:00"/>
    <n v="2014"/>
    <s v="Pure, David T. and Pamela J."/>
    <s v="1st Bank HOA Checking"/>
    <s v="Undeposited Funds"/>
    <n v="-125"/>
    <x v="1"/>
    <n v="1"/>
    <n v="12"/>
    <m/>
    <m/>
    <m/>
    <m/>
    <m/>
  </r>
  <r>
    <s v="Payment"/>
    <d v="2014-07-08T00:00:00"/>
    <d v="2014-07-08T00:00:00"/>
    <n v="2014"/>
    <s v="Pure, David T. and Pamela J."/>
    <s v="1st Bank HOA Checking"/>
    <s v="Undeposited Funds"/>
    <n v="-125"/>
    <x v="1"/>
    <n v="1"/>
    <n v="12"/>
    <m/>
    <m/>
    <m/>
    <m/>
    <m/>
  </r>
  <r>
    <s v="Payment"/>
    <d v="2014-08-12T00:00:00"/>
    <d v="2014-08-12T00:00:00"/>
    <n v="2014"/>
    <s v="Pure, David T. and Pamela J."/>
    <s v="1st Bank HOA Checking"/>
    <s v="Undeposited Funds"/>
    <n v="-125"/>
    <x v="1"/>
    <n v="1"/>
    <n v="12"/>
    <m/>
    <m/>
    <m/>
    <m/>
    <m/>
  </r>
  <r>
    <s v="Payment"/>
    <d v="2014-09-19T00:00:00"/>
    <d v="2014-09-19T00:00:00"/>
    <n v="2014"/>
    <s v="Pure, David T. and Pamela J."/>
    <s v="1st Bank HOA Checking"/>
    <s v="Undeposited Funds"/>
    <n v="-125"/>
    <x v="1"/>
    <n v="1"/>
    <n v="12"/>
    <m/>
    <m/>
    <m/>
    <m/>
    <m/>
  </r>
  <r>
    <s v="Payment"/>
    <d v="2014-09-19T00:00:00"/>
    <d v="2014-09-19T00:00:00"/>
    <n v="2014"/>
    <s v="Pure, David T. and Pamela J."/>
    <s v="1st Bank HOA Checking"/>
    <s v="Undeposited Funds"/>
    <n v="-125"/>
    <x v="1"/>
    <n v="1"/>
    <n v="12"/>
    <m/>
    <m/>
    <m/>
    <m/>
    <m/>
  </r>
  <r>
    <s v="Payment"/>
    <d v="2014-11-13T00:00:00"/>
    <d v="2014-11-13T00:00:00"/>
    <n v="2014"/>
    <s v="Pure, David T. and Pamela J."/>
    <s v="1st Bank HOA Checking"/>
    <s v="Undeposited Funds"/>
    <n v="-125"/>
    <x v="1"/>
    <n v="1"/>
    <n v="12"/>
    <m/>
    <m/>
    <m/>
    <m/>
    <m/>
  </r>
  <r>
    <s v="Payment"/>
    <d v="2014-11-25T00:00:00"/>
    <d v="2014-11-21T00:00:00"/>
    <n v="2014"/>
    <s v="Pure, David T. and Pamela J."/>
    <s v="1st Bank HOA Checking"/>
    <s v="Undeposited Funds"/>
    <n v="-250"/>
    <x v="1"/>
    <n v="2"/>
    <n v="12"/>
    <m/>
    <m/>
    <m/>
    <m/>
    <m/>
  </r>
  <r>
    <s v="Payment"/>
    <d v="2015-08-10T00:00:00"/>
    <d v="2015-08-07T00:00:00"/>
    <n v="2015"/>
    <s v="Pure, David T. and Pamela J."/>
    <s v="1st Bank HOA Checking"/>
    <s v="Undeposited Funds"/>
    <n v="-1100"/>
    <x v="1"/>
    <m/>
    <n v="12"/>
    <m/>
    <m/>
    <m/>
    <m/>
    <m/>
  </r>
  <r>
    <s v="Payment"/>
    <d v="2016-03-03T00:00:00"/>
    <d v="2016-03-03T00:00:00"/>
    <n v="2016"/>
    <s v="Pure, David T. and Pamela J."/>
    <s v="1st Bank HOA Checking"/>
    <s v="Undeposited Funds"/>
    <n v="-200"/>
    <x v="1"/>
    <n v="2"/>
    <n v="12"/>
    <m/>
    <m/>
    <m/>
    <m/>
    <m/>
  </r>
  <r>
    <s v="Payment"/>
    <d v="2016-04-06T00:00:00"/>
    <d v="2016-04-06T00:00:00"/>
    <n v="2016"/>
    <s v="Pure, David T. and Pamela J."/>
    <s v="1st Bank HOA Checking"/>
    <s v="Undeposited Funds"/>
    <n v="-100"/>
    <x v="1"/>
    <n v="1"/>
    <n v="12"/>
    <m/>
    <m/>
    <m/>
    <m/>
    <m/>
  </r>
  <r>
    <s v="Payment"/>
    <d v="2016-04-27T00:00:00"/>
    <d v="2016-04-27T00:00:00"/>
    <n v="2016"/>
    <s v="Pure, David T. and Pamela J."/>
    <s v="1st Bank HOA Checking"/>
    <s v="Undeposited Funds"/>
    <n v="-100"/>
    <x v="1"/>
    <n v="1"/>
    <n v="12"/>
    <m/>
    <m/>
    <m/>
    <m/>
    <m/>
  </r>
  <r>
    <s v="Payment"/>
    <d v="2016-06-08T00:00:00"/>
    <d v="2016-06-06T00:00:00"/>
    <n v="2016"/>
    <s v="Pure, David T. and Pamela J."/>
    <s v="1st Bank HOA Checking"/>
    <s v="Undeposited Funds"/>
    <n v="-100"/>
    <x v="1"/>
    <n v="1"/>
    <n v="12"/>
    <m/>
    <m/>
    <m/>
    <m/>
    <m/>
  </r>
  <r>
    <s v="Payment"/>
    <d v="2016-07-11T00:00:00"/>
    <d v="2016-07-01T00:00:00"/>
    <n v="2016"/>
    <s v="Pure, David T. and Pamela J."/>
    <s v="1st Bank HOA Checking"/>
    <s v="Undeposited Funds"/>
    <n v="-100"/>
    <x v="1"/>
    <n v="1"/>
    <n v="12"/>
    <m/>
    <m/>
    <m/>
    <m/>
    <m/>
  </r>
  <r>
    <s v="Payment"/>
    <d v="2016-08-18T00:00:00"/>
    <d v="2016-08-17T00:00:00"/>
    <n v="2016"/>
    <s v="Pure, David T. and Pamela J."/>
    <s v="1st Bank HOA Checking"/>
    <s v="Undeposited Funds"/>
    <n v="-100"/>
    <x v="1"/>
    <n v="1"/>
    <n v="12"/>
    <m/>
    <m/>
    <m/>
    <m/>
    <m/>
  </r>
  <r>
    <s v="Payment"/>
    <d v="2016-09-20T00:00:00"/>
    <d v="2016-09-20T00:00:00"/>
    <n v="2016"/>
    <s v="Pure, David T. and Pamela J."/>
    <s v="1st Bank HOA Checking"/>
    <s v="Undeposited Funds"/>
    <n v="-200"/>
    <x v="1"/>
    <n v="2"/>
    <n v="12"/>
    <m/>
    <m/>
    <m/>
    <m/>
    <m/>
  </r>
  <r>
    <s v="Payment"/>
    <d v="2016-11-09T00:00:00"/>
    <d v="2016-11-05T00:00:00"/>
    <n v="2016"/>
    <s v="Pure, David T. and Pamela J."/>
    <s v="1st Bank HOA Checking"/>
    <s v="Undeposited Funds"/>
    <n v="-100"/>
    <x v="1"/>
    <n v="1"/>
    <n v="12"/>
    <m/>
    <m/>
    <m/>
    <m/>
    <m/>
  </r>
  <r>
    <s v="Payment"/>
    <d v="2016-12-08T00:00:00"/>
    <d v="2016-12-08T00:00:00"/>
    <n v="2016"/>
    <s v="Pure, David T. and Pamela J."/>
    <s v="1st Bank HOA Checking"/>
    <s v="Undeposited Funds"/>
    <n v="-100"/>
    <x v="1"/>
    <n v="1"/>
    <n v="12"/>
    <m/>
    <m/>
    <m/>
    <m/>
    <m/>
  </r>
  <r>
    <s v="Payment"/>
    <d v="2017-01-25T00:00:00"/>
    <d v="2017-01-25T00:00:00"/>
    <n v="2017"/>
    <s v="Pure, David T. and Pamela J."/>
    <s v="1st Bank HOA Checking"/>
    <s v="Undeposited Funds"/>
    <n v="-100"/>
    <x v="1"/>
    <s v="2017 (complete)"/>
    <n v="12"/>
    <m/>
    <s v="Paid $100 1/25, remainder 2/23; no 2017 discount ($100)"/>
    <m/>
    <m/>
    <m/>
  </r>
  <r>
    <s v="Payment"/>
    <d v="2017-02-23T00:00:00"/>
    <d v="2017-02-23T00:00:00"/>
    <n v="2017"/>
    <s v="Pure, David T. and Pamela J."/>
    <s v="1st Bank HOA Checking"/>
    <s v="Undeposited Funds"/>
    <n v="-366.67"/>
    <x v="1"/>
    <s v="2017 (complete)"/>
    <n v="12"/>
    <m/>
    <s v="Paid $100 1/25, remainder 2/23; no 2017 discount ($100)"/>
    <m/>
    <m/>
    <m/>
  </r>
  <r>
    <s v="Payment"/>
    <d v="2017-02-23T00:00:00"/>
    <d v="2017-02-23T00:00:00"/>
    <n v="2017"/>
    <s v="Pure, David T. and Pamela J."/>
    <s v="1st Bank HOA Checking"/>
    <s v="Undeposited Funds"/>
    <n v="-366.67"/>
    <x v="1"/>
    <s v="2017 (complete)"/>
    <n v="12"/>
    <m/>
    <s v="Paid $100 1/25, remainder 2/23; no 2017 discount ($100)"/>
    <m/>
    <m/>
    <m/>
  </r>
  <r>
    <s v="Payment"/>
    <d v="2017-02-23T00:00:00"/>
    <d v="2017-02-23T00:00:00"/>
    <n v="2017"/>
    <s v="Pure, David T. and Pamela J."/>
    <s v="1st Bank HOA Checking"/>
    <s v="Undeposited Funds"/>
    <n v="-366.66"/>
    <x v="1"/>
    <s v="2017 (complete)"/>
    <n v="12"/>
    <m/>
    <s v="Paid $100 1/25, remainder 2/23; no 2017 discount ($100)"/>
    <m/>
    <m/>
    <m/>
  </r>
  <r>
    <s v="Payment"/>
    <d v="2018-02-08T00:00:00"/>
    <d v="2018-02-08T00:00:00"/>
    <n v="2018"/>
    <s v="Pure, David T. and Pamela J."/>
    <s v="1st Bank HOA Checking"/>
    <s v="Undeposited Funds"/>
    <n v="100"/>
    <x v="0"/>
    <s v="2018 (complete)"/>
    <n v="12"/>
    <m/>
    <m/>
    <m/>
    <m/>
    <m/>
  </r>
  <r>
    <s v="Payment"/>
    <d v="2018-02-08T00:00:00"/>
    <d v="2018-02-08T00:00:00"/>
    <n v="2018"/>
    <s v="Pure, David T. and Pamela J."/>
    <s v="1st Bank HOA Checking"/>
    <s v="Undeposited Funds"/>
    <n v="-1200"/>
    <x v="1"/>
    <s v="2018 (complete)"/>
    <n v="12"/>
    <m/>
    <m/>
    <m/>
    <m/>
    <m/>
  </r>
  <r>
    <s v="Payment"/>
    <d v="2018-06-05T00:00:00"/>
    <d v="2018-06-05T00:00:00"/>
    <n v="2018"/>
    <s v="Pure, David T. and Pamela J."/>
    <s v="1st Bank HOA Checking"/>
    <s v="Undeposited Funds"/>
    <n v="-45"/>
    <x v="5"/>
    <m/>
    <n v="12"/>
    <m/>
    <m/>
    <m/>
    <m/>
    <m/>
  </r>
  <r>
    <s v="Payment"/>
    <d v="2019-02-11T00:00:00"/>
    <d v="2019-02-11T00:00:00"/>
    <n v="2019"/>
    <s v="Pure, David T. and Pamela J."/>
    <s v="1st Bank HOA Checking"/>
    <s v="Undeposited Funds"/>
    <n v="-1200"/>
    <x v="1"/>
    <s v="2019 (complete)"/>
    <n v="12"/>
    <m/>
    <m/>
    <m/>
    <m/>
    <m/>
  </r>
  <r>
    <s v="Payment"/>
    <d v="2009-12-16T00:00:00"/>
    <d v="2009-12-07T00:00:00"/>
    <n v="2009"/>
    <s v="Powers, Victoria"/>
    <s v="1st Bank HOA Reserve Account"/>
    <s v="Undeposited Funds"/>
    <n v="-450"/>
    <x v="2"/>
    <s v="$450 deposit 12/16/2009"/>
    <n v="13"/>
    <s v="Changed fm &quot;Dues&quot; to &quot;Working Capital Contribution&quot;; in QB as Reserve Funds"/>
    <m/>
    <m/>
    <m/>
    <m/>
  </r>
  <r>
    <s v="Payment"/>
    <d v="2009-12-16T00:00:00"/>
    <d v="2009-12-07T00:00:00"/>
    <n v="2009"/>
    <s v="Powers, Victoria"/>
    <s v="1st Bank HOA Checking"/>
    <s v="Undeposited Funds"/>
    <n v="-160"/>
    <x v="1"/>
    <n v="1"/>
    <n v="13"/>
    <m/>
    <m/>
    <m/>
    <m/>
    <m/>
  </r>
  <r>
    <s v="Payment"/>
    <d v="2010-01-28T00:00:00"/>
    <d v="2010-01-28T00:00:00"/>
    <n v="2010"/>
    <s v="Powers, Victoria"/>
    <s v="1st Bank HOA Checking"/>
    <s v="Undeposited Funds"/>
    <n v="-125"/>
    <x v="1"/>
    <n v="1"/>
    <n v="13"/>
    <m/>
    <m/>
    <m/>
    <m/>
    <m/>
  </r>
  <r>
    <s v="Payment"/>
    <d v="2010-03-19T00:00:00"/>
    <d v="2010-03-18T00:00:00"/>
    <n v="2010"/>
    <s v="Powers, Victoria"/>
    <s v="1st Bank HOA Checking"/>
    <s v="Undeposited Funds"/>
    <n v="-125"/>
    <x v="1"/>
    <n v="1"/>
    <n v="13"/>
    <m/>
    <m/>
    <m/>
    <m/>
    <m/>
  </r>
  <r>
    <s v="Payment"/>
    <d v="2010-04-16T00:00:00"/>
    <d v="2010-04-15T00:00:00"/>
    <n v="2010"/>
    <s v="Powers, Victoria"/>
    <s v="1st Bank HOA Checking"/>
    <s v="Undeposited Funds"/>
    <n v="-125"/>
    <x v="1"/>
    <n v="1"/>
    <n v="13"/>
    <m/>
    <m/>
    <m/>
    <m/>
    <m/>
  </r>
  <r>
    <s v="Payment"/>
    <d v="2010-05-07T00:00:00"/>
    <d v="2010-05-07T00:00:00"/>
    <n v="2010"/>
    <s v="Powers, Victoria"/>
    <s v="1st Bank HOA Checking"/>
    <s v="Undeposited Funds"/>
    <n v="-125"/>
    <x v="1"/>
    <n v="1"/>
    <n v="13"/>
    <m/>
    <m/>
    <m/>
    <m/>
    <m/>
  </r>
  <r>
    <s v="Payment"/>
    <d v="2010-06-26T00:00:00"/>
    <d v="2010-06-26T00:00:00"/>
    <n v="2010"/>
    <s v="Powers, Victoria"/>
    <s v="1st Bank HOA Checking"/>
    <s v="Undeposited Funds"/>
    <n v="-125"/>
    <x v="1"/>
    <n v="1"/>
    <n v="13"/>
    <m/>
    <m/>
    <m/>
    <m/>
    <m/>
  </r>
  <r>
    <s v="Payment"/>
    <d v="2010-06-26T00:00:00"/>
    <d v="2010-06-26T00:00:00"/>
    <n v="2010"/>
    <s v="Powers, Victoria"/>
    <s v="1st Bank HOA Checking"/>
    <s v="Undeposited Funds"/>
    <n v="-125"/>
    <x v="1"/>
    <n v="1"/>
    <n v="13"/>
    <m/>
    <m/>
    <m/>
    <m/>
    <m/>
  </r>
  <r>
    <s v="Payment"/>
    <d v="2010-08-06T00:00:00"/>
    <d v="2010-08-05T00:00:00"/>
    <n v="2010"/>
    <s v="Powers, Victoria"/>
    <s v="1st Bank HOA Checking"/>
    <s v="Undeposited Funds"/>
    <n v="-125"/>
    <x v="1"/>
    <n v="1"/>
    <n v="13"/>
    <m/>
    <m/>
    <m/>
    <m/>
    <m/>
  </r>
  <r>
    <s v="Payment"/>
    <d v="2010-10-01T00:00:00"/>
    <d v="2010-09-30T00:00:00"/>
    <n v="2010"/>
    <s v="Powers, Victoria"/>
    <s v="1st Bank HOA Checking"/>
    <s v="Undeposited Funds"/>
    <n v="-125"/>
    <x v="1"/>
    <n v="1"/>
    <n v="13"/>
    <m/>
    <m/>
    <m/>
    <m/>
    <m/>
  </r>
  <r>
    <s v="Payment"/>
    <d v="2010-10-01T00:00:00"/>
    <d v="2010-09-30T00:00:00"/>
    <n v="2010"/>
    <s v="Powers, Victoria"/>
    <s v="1st Bank HOA Checking"/>
    <s v="Undeposited Funds"/>
    <n v="-125"/>
    <x v="1"/>
    <n v="1"/>
    <n v="13"/>
    <m/>
    <m/>
    <m/>
    <m/>
    <m/>
  </r>
  <r>
    <s v="Payment"/>
    <d v="2010-10-01T00:00:00"/>
    <d v="2010-09-30T00:00:00"/>
    <n v="2010"/>
    <s v="Powers, Victoria"/>
    <s v="1st Bank HOA Checking"/>
    <s v="Undeposited Funds"/>
    <n v="-125"/>
    <x v="1"/>
    <n v="1"/>
    <n v="13"/>
    <m/>
    <m/>
    <m/>
    <m/>
    <m/>
  </r>
  <r>
    <s v="Payment"/>
    <d v="2010-10-25T00:00:00"/>
    <d v="2010-10-23T00:00:00"/>
    <n v="2010"/>
    <s v="Powers, Victoria"/>
    <s v="1st Bank HOA Checking"/>
    <s v="Undeposited Funds"/>
    <n v="-125"/>
    <x v="1"/>
    <n v="1"/>
    <n v="13"/>
    <m/>
    <m/>
    <m/>
    <m/>
    <m/>
  </r>
  <r>
    <s v="Payment"/>
    <d v="2010-12-10T00:00:00"/>
    <d v="2010-12-09T00:00:00"/>
    <n v="2010"/>
    <s v="Powers, Victoria"/>
    <s v="1st Bank HOA Checking"/>
    <s v="Undeposited Funds"/>
    <n v="-125"/>
    <x v="1"/>
    <n v="1"/>
    <n v="13"/>
    <m/>
    <m/>
    <m/>
    <m/>
    <m/>
  </r>
  <r>
    <s v="Payment"/>
    <d v="2011-02-08T00:00:00"/>
    <d v="2011-02-08T00:00:00"/>
    <n v="2011"/>
    <s v="Powers, Victoria"/>
    <s v="1st Bank HOA Checking"/>
    <s v="Undeposited Funds"/>
    <n v="37.5"/>
    <x v="0"/>
    <s v="2011 (complete)"/>
    <n v="13"/>
    <m/>
    <m/>
    <m/>
    <m/>
    <m/>
  </r>
  <r>
    <s v="Payment"/>
    <d v="2011-02-08T00:00:00"/>
    <d v="2011-02-08T00:00:00"/>
    <n v="2011"/>
    <s v="Powers, Victoria"/>
    <s v="1st Bank HOA Checking"/>
    <s v="Undeposited Funds"/>
    <n v="-1500"/>
    <x v="1"/>
    <s v="2011 (complete)"/>
    <n v="13"/>
    <m/>
    <m/>
    <m/>
    <m/>
    <m/>
  </r>
  <r>
    <s v="Payment"/>
    <d v="2012-02-06T00:00:00"/>
    <d v="2012-02-05T00:00:00"/>
    <n v="2012"/>
    <s v="Powers, Victoria"/>
    <s v="1st Bank HOA Checking"/>
    <s v="Undeposited Funds"/>
    <n v="37.5"/>
    <x v="0"/>
    <s v="2012 (complete)"/>
    <n v="13"/>
    <m/>
    <m/>
    <m/>
    <m/>
    <m/>
  </r>
  <r>
    <s v="Payment"/>
    <d v="2012-02-06T00:00:00"/>
    <d v="2012-02-05T00:00:00"/>
    <n v="2012"/>
    <s v="Powers, Victoria"/>
    <s v="1st Bank HOA Checking"/>
    <s v="Undeposited Funds"/>
    <n v="-1500"/>
    <x v="1"/>
    <s v="2012 (complete)"/>
    <n v="13"/>
    <m/>
    <m/>
    <m/>
    <m/>
    <m/>
  </r>
  <r>
    <s v="Payment"/>
    <d v="2013-03-18T00:00:00"/>
    <d v="2013-03-16T00:00:00"/>
    <n v="2013"/>
    <s v="Powers, Victoria"/>
    <s v="1st Bank HOA Checking"/>
    <s v="Undeposited Funds"/>
    <n v="60"/>
    <x v="0"/>
    <s v="2013 (complete)"/>
    <n v="13"/>
    <m/>
    <m/>
    <m/>
    <m/>
    <m/>
  </r>
  <r>
    <s v="Payment"/>
    <d v="2013-03-18T00:00:00"/>
    <d v="2013-03-16T00:00:00"/>
    <n v="2013"/>
    <s v="Powers, Victoria"/>
    <s v="1st Bank HOA Checking"/>
    <s v="Undeposited Funds"/>
    <n v="-1500"/>
    <x v="1"/>
    <s v="2013 (complete)"/>
    <n v="13"/>
    <m/>
    <m/>
    <m/>
    <m/>
    <m/>
  </r>
  <r>
    <s v="Payment"/>
    <d v="2014-05-21T00:00:00"/>
    <d v="2014-05-06T00:00:00"/>
    <n v="2014"/>
    <s v="Powers, Victoria"/>
    <s v="1st Bank HOA Checking"/>
    <s v="Undeposited Funds"/>
    <n v="100"/>
    <x v="0"/>
    <s v="2014 (complete)"/>
    <n v="13"/>
    <m/>
    <m/>
    <m/>
    <m/>
    <m/>
  </r>
  <r>
    <s v="Payment"/>
    <d v="2014-05-21T00:00:00"/>
    <d v="2014-05-06T00:00:00"/>
    <n v="2014"/>
    <s v="Powers, Victoria"/>
    <s v="1st Bank HOA Checking"/>
    <s v="Undeposited Funds"/>
    <n v="-1500"/>
    <x v="1"/>
    <s v="2014 (complete)"/>
    <n v="13"/>
    <m/>
    <m/>
    <m/>
    <m/>
    <m/>
  </r>
  <r>
    <s v="Payment"/>
    <d v="2015-04-23T00:00:00"/>
    <d v="2015-04-23T00:00:00"/>
    <n v="2015"/>
    <s v="Powers, Victoria"/>
    <s v="1st Bank HOA Checking"/>
    <s v="Undeposited Funds"/>
    <n v="100"/>
    <x v="0"/>
    <s v="2015 (complete)"/>
    <n v="13"/>
    <m/>
    <s v="2015 full year pre-payment refund of $300 not paid (KA)"/>
    <m/>
    <m/>
    <m/>
  </r>
  <r>
    <s v="Payment"/>
    <d v="2015-04-23T00:00:00"/>
    <d v="2015-04-23T00:00:00"/>
    <n v="2015"/>
    <s v="Powers, Victoria"/>
    <s v="1st Bank HOA Checking"/>
    <s v="Undeposited Funds"/>
    <n v="-1500"/>
    <x v="1"/>
    <s v="2015 (complete)"/>
    <n v="13"/>
    <m/>
    <s v="2015 full year pre-payment refund of $300 not paid (KA)"/>
    <m/>
    <m/>
    <m/>
  </r>
  <r>
    <s v="Payment"/>
    <d v="2016-04-07T00:00:00"/>
    <d v="2016-04-07T00:00:00"/>
    <n v="2016"/>
    <s v="Wiatrowski, Thaddeus and Connie"/>
    <s v="1st Bank HOA Checking"/>
    <s v="Undeposited Funds"/>
    <n v="100"/>
    <x v="0"/>
    <s v="2016 (complete)"/>
    <n v="13"/>
    <m/>
    <m/>
    <m/>
    <m/>
    <m/>
  </r>
  <r>
    <s v="Payment"/>
    <d v="2016-04-07T00:00:00"/>
    <d v="2016-04-07T00:00:00"/>
    <n v="2016"/>
    <s v="Wiatrowski, Thaddeus and Connie"/>
    <s v="1st Bank HOA Checking"/>
    <s v="Undeposited Funds"/>
    <n v="-1200"/>
    <x v="1"/>
    <s v="2016 (complete)"/>
    <n v="13"/>
    <m/>
    <m/>
    <m/>
    <m/>
    <m/>
  </r>
  <r>
    <s v="Payment"/>
    <d v="2017-04-10T00:00:00"/>
    <d v="2017-04-10T00:00:00"/>
    <n v="2017"/>
    <s v="Wiatrowski, Thaddeus and Connie"/>
    <s v="1st Bank HOA Checking"/>
    <s v="Undeposited Funds"/>
    <n v="100"/>
    <x v="0"/>
    <s v="2017 (complete)"/>
    <n v="13"/>
    <s v="dues less $45 credit for gate remote"/>
    <m/>
    <m/>
    <m/>
    <m/>
  </r>
  <r>
    <s v="Payment"/>
    <d v="2017-04-10T00:00:00"/>
    <d v="2017-04-10T00:00:00"/>
    <n v="2017"/>
    <s v="Wiatrowski, Thaddeus and Connie"/>
    <s v="1st Bank HOA Checking"/>
    <s v="Undeposited Funds"/>
    <n v="-1200"/>
    <x v="1"/>
    <s v="2017 (complete)"/>
    <n v="13"/>
    <s v="dues less $45 credit for gate remote"/>
    <m/>
    <m/>
    <m/>
    <m/>
  </r>
  <r>
    <s v="Payment"/>
    <d v="2017-04-10T00:00:00"/>
    <d v="2017-04-10T00:00:00"/>
    <n v="2017"/>
    <s v="Wiatrowski, Thaddeus and Connie"/>
    <s v="1st Bank HOA Checking"/>
    <s v="Undeposited Funds"/>
    <n v="45"/>
    <x v="5"/>
    <m/>
    <n v="13"/>
    <s v="dues less $45 credit for gate remote"/>
    <m/>
    <m/>
    <m/>
    <m/>
  </r>
  <r>
    <s v="Payment"/>
    <d v="2017-12-07T00:00:00"/>
    <d v="2017-12-05T00:00:00"/>
    <n v="2017"/>
    <s v="Wiatrowski, Thaddeus and Connie"/>
    <s v="1st Bank HOA Checking"/>
    <s v="Undeposited Funds"/>
    <n v="-418.75"/>
    <x v="9"/>
    <m/>
    <n v="13"/>
    <m/>
    <m/>
    <m/>
    <m/>
    <m/>
  </r>
  <r>
    <s v="Payment"/>
    <d v="2017-12-21T00:00:00"/>
    <d v="2017-12-19T00:00:00"/>
    <n v="2017"/>
    <s v="Wiatrowski, Thaddeus and Connie"/>
    <s v="1st Bank HOA Checking"/>
    <s v="Undeposited Funds"/>
    <n v="-90"/>
    <x v="5"/>
    <m/>
    <n v="13"/>
    <m/>
    <m/>
    <m/>
    <m/>
    <m/>
  </r>
  <r>
    <s v="Payment"/>
    <d v="2018-02-01T00:00:00"/>
    <d v="2018-01-29T00:00:00"/>
    <n v="2018"/>
    <s v="Wiatrowski, Thaddeus and Connie"/>
    <s v="1st Bank HOA Checking"/>
    <s v="Undeposited Funds"/>
    <n v="100"/>
    <x v="0"/>
    <s v="2018 (complete)"/>
    <n v="13"/>
    <m/>
    <m/>
    <m/>
    <m/>
    <m/>
  </r>
  <r>
    <s v="Payment"/>
    <d v="2018-02-01T00:00:00"/>
    <d v="2018-01-29T00:00:00"/>
    <n v="2018"/>
    <s v="Wiatrowski, Thaddeus and Connie"/>
    <s v="1st Bank HOA Checking"/>
    <s v="Undeposited Funds"/>
    <n v="-1200"/>
    <x v="1"/>
    <s v="2018 (complete)"/>
    <n v="13"/>
    <m/>
    <m/>
    <m/>
    <m/>
    <m/>
  </r>
  <r>
    <s v="Payment"/>
    <d v="2019-01-18T00:00:00"/>
    <d v="2019-01-16T00:00:00"/>
    <n v="2019"/>
    <s v="Wiatrowski, Thaddeus and Connie"/>
    <s v="1st Bank HOA Checking"/>
    <s v="Undeposited Funds"/>
    <n v="-137.5"/>
    <x v="9"/>
    <m/>
    <n v="13"/>
    <m/>
    <m/>
    <m/>
    <m/>
    <m/>
  </r>
  <r>
    <s v="Payment"/>
    <d v="2019-02-01T00:00:00"/>
    <d v="2019-01-30T00:00:00"/>
    <n v="2019"/>
    <s v="Wiatrowski, Thaddeus and Connie"/>
    <s v="1st Bank HOA Checking"/>
    <s v="Undeposited Funds"/>
    <n v="-85.71"/>
    <x v="9"/>
    <m/>
    <n v="13"/>
    <m/>
    <m/>
    <m/>
    <m/>
    <m/>
  </r>
  <r>
    <s v="Payment"/>
    <d v="2019-04-08T00:00:00"/>
    <d v="2019-04-07T00:00:00"/>
    <n v="2019"/>
    <s v="Wiatrowski, Thaddeus and Connie"/>
    <s v="1st Bank HOA Checking"/>
    <s v="Undeposited Funds"/>
    <n v="-600"/>
    <x v="1"/>
    <n v="6"/>
    <n v="13"/>
    <m/>
    <m/>
    <m/>
    <m/>
    <m/>
  </r>
  <r>
    <s v="Payment"/>
    <d v="2019-04-22T00:00:00"/>
    <d v="2019-04-19T00:00:00"/>
    <n v="2019"/>
    <s v="Wiatrowski, Thaddeus and Connie"/>
    <s v="1st Bank HOA Checking"/>
    <s v="Undeposited Funds"/>
    <n v="-312.5"/>
    <x v="9"/>
    <m/>
    <n v="13"/>
    <m/>
    <m/>
    <m/>
    <m/>
    <m/>
  </r>
  <r>
    <s v="Payment"/>
    <d v="2019-06-20T00:00:00"/>
    <d v="2019-06-18T00:00:00"/>
    <n v="2019"/>
    <s v="Wiatrowski, Thaddeus and Connie"/>
    <s v="1st Bank HOA Checking"/>
    <s v="Undeposited Funds"/>
    <n v="-300"/>
    <x v="1"/>
    <n v="3"/>
    <n v="13"/>
    <m/>
    <m/>
    <m/>
    <m/>
    <m/>
  </r>
  <r>
    <s v="Payment"/>
    <d v="2019-10-03T00:00:00"/>
    <d v="2019-10-01T00:00:00"/>
    <n v="2019"/>
    <s v="Wiatrowski, Thaddeus and Connie"/>
    <s v="1st Bank HOA Checking"/>
    <s v="Undeposited Funds"/>
    <n v="-300"/>
    <x v="1"/>
    <n v="3"/>
    <n v="13"/>
    <m/>
    <m/>
    <m/>
    <m/>
    <m/>
  </r>
  <r>
    <s v="Payment"/>
    <d v="2006-10-16T00:00:00"/>
    <d v="2006-09-05T00:00:00"/>
    <n v="2006"/>
    <s v="Todd, Katherine"/>
    <s v="FNBC Checking 9018"/>
    <s v="Undeposited Funds"/>
    <n v="-150"/>
    <x v="1"/>
    <m/>
    <n v="14"/>
    <s v="Opening Balance (Sept 2006)"/>
    <m/>
    <m/>
    <m/>
    <m/>
  </r>
  <r>
    <s v="Payment"/>
    <d v="2006-10-28T00:00:00"/>
    <d v="2006-10-28T00:00:00"/>
    <n v="2006"/>
    <s v="Todd, Katherine"/>
    <s v="FNBC Checking 9018"/>
    <s v="Undeposited Funds"/>
    <n v="-150"/>
    <x v="1"/>
    <d v="2006-10-01T00:00:00"/>
    <n v="14"/>
    <s v="Dues Oct 2006"/>
    <m/>
    <m/>
    <m/>
    <m/>
  </r>
  <r>
    <s v="Payment"/>
    <d v="2006-12-01T00:00:00"/>
    <d v="2006-11-30T00:00:00"/>
    <n v="2006"/>
    <s v="Todd, Katherine"/>
    <s v="FNBC Checking 9018"/>
    <s v="Undeposited Funds"/>
    <n v="-150"/>
    <x v="1"/>
    <m/>
    <n v="14"/>
    <s v="?"/>
    <m/>
    <m/>
    <m/>
    <m/>
  </r>
  <r>
    <s v="Payment"/>
    <d v="2006-12-01T00:00:00"/>
    <d v="2006-11-30T00:00:00"/>
    <n v="2006"/>
    <s v="Todd, Katherine"/>
    <s v="FNBC Checking 9018"/>
    <s v="Undeposited Funds"/>
    <n v="-100"/>
    <x v="1"/>
    <m/>
    <n v="14"/>
    <s v="extra $10 / month (January - October 2006)"/>
    <m/>
    <m/>
    <m/>
    <m/>
  </r>
  <r>
    <s v="Payment"/>
    <d v="2006-12-18T00:00:00"/>
    <d v="2006-12-14T00:00:00"/>
    <n v="2006"/>
    <s v="Todd, Katherine"/>
    <s v="FNBC Checking 9018"/>
    <s v="Undeposited Funds"/>
    <n v="-160"/>
    <x v="1"/>
    <m/>
    <n v="14"/>
    <m/>
    <m/>
    <m/>
    <m/>
    <m/>
  </r>
  <r>
    <s v="Payment"/>
    <d v="2007-03-14T00:00:00"/>
    <d v="2007-03-07T00:00:00"/>
    <n v="2007"/>
    <s v="Todd, Katherine"/>
    <s v="FNBC Checking 9018"/>
    <s v="Undeposited Funds"/>
    <n v="-490"/>
    <x v="1"/>
    <m/>
    <n v="14"/>
    <s v="Q1 2007 + $10 owed from 2006"/>
    <m/>
    <m/>
    <m/>
    <m/>
  </r>
  <r>
    <s v="Payment"/>
    <d v="2007-05-05T00:00:00"/>
    <d v="2007-05-05T00:00:00"/>
    <n v="2007"/>
    <s v="Todd, Katherine"/>
    <s v="FNBC Checking 9018"/>
    <s v="Undeposited Funds"/>
    <n v="-480"/>
    <x v="1"/>
    <n v="3"/>
    <n v="14"/>
    <m/>
    <m/>
    <m/>
    <m/>
    <m/>
  </r>
  <r>
    <s v="Payment"/>
    <d v="2007-08-29T00:00:00"/>
    <d v="2007-08-20T00:00:00"/>
    <n v="2007"/>
    <s v="Todd, Katherine"/>
    <s v="FNBC Checking 9018"/>
    <s v="Undeposited Funds"/>
    <n v="-480"/>
    <x v="1"/>
    <n v="3"/>
    <n v="14"/>
    <m/>
    <m/>
    <m/>
    <m/>
    <m/>
  </r>
  <r>
    <s v="Payment"/>
    <d v="2007-11-02T00:00:00"/>
    <d v="2007-10-31T00:00:00"/>
    <n v="2007"/>
    <s v="Todd, Katherine"/>
    <s v="FNBC Checking 9018"/>
    <s v="Undeposited Funds"/>
    <n v="-480"/>
    <x v="1"/>
    <n v="3"/>
    <n v="14"/>
    <m/>
    <m/>
    <m/>
    <m/>
    <m/>
  </r>
  <r>
    <s v="Payment"/>
    <d v="2008-02-26T00:00:00"/>
    <d v="2008-02-22T00:00:00"/>
    <n v="2008"/>
    <s v="Todd, Katherine"/>
    <s v="FNBC Checking 9018"/>
    <s v="Undeposited Funds"/>
    <n v="-480"/>
    <x v="1"/>
    <n v="3"/>
    <n v="14"/>
    <m/>
    <m/>
    <m/>
    <m/>
    <m/>
  </r>
  <r>
    <s v="Payment"/>
    <d v="2008-07-03T00:00:00"/>
    <d v="2008-06-30T00:00:00"/>
    <n v="2008"/>
    <s v="Todd, Katherine"/>
    <s v="FNBC Checking 9018"/>
    <s v="Undeposited Funds"/>
    <n v="-480"/>
    <x v="1"/>
    <n v="3"/>
    <n v="14"/>
    <m/>
    <m/>
    <m/>
    <m/>
    <m/>
  </r>
  <r>
    <s v="Payment"/>
    <d v="2008-09-05T00:00:00"/>
    <d v="2008-09-04T00:00:00"/>
    <n v="2008"/>
    <s v="Todd, Katherine"/>
    <s v="FNBC Checking 9018"/>
    <s v="Undeposited Funds"/>
    <n v="-480"/>
    <x v="1"/>
    <n v="3"/>
    <n v="14"/>
    <m/>
    <m/>
    <m/>
    <m/>
    <m/>
  </r>
  <r>
    <s v="Payment"/>
    <d v="2008-12-01T00:00:00"/>
    <d v="2008-11-21T00:00:00"/>
    <n v="2008"/>
    <s v="Todd, Katherine"/>
    <s v="FNBC Checking 9018"/>
    <s v="Undeposited Funds"/>
    <n v="-480"/>
    <x v="1"/>
    <n v="3"/>
    <n v="14"/>
    <m/>
    <m/>
    <m/>
    <m/>
    <m/>
  </r>
  <r>
    <s v="Payment"/>
    <d v="2009-03-19T00:00:00"/>
    <d v="2009-03-10T00:00:00"/>
    <n v="2009"/>
    <s v="Todd, Katherine"/>
    <s v="FNBC Checking 9018"/>
    <s v="Undeposited Funds"/>
    <n v="-480"/>
    <x v="1"/>
    <n v="3"/>
    <n v="14"/>
    <m/>
    <m/>
    <m/>
    <m/>
    <m/>
  </r>
  <r>
    <s v="Payment"/>
    <d v="2009-07-02T00:00:00"/>
    <d v="2009-06-29T00:00:00"/>
    <n v="2009"/>
    <s v="Todd, Katherine"/>
    <s v="FNBC Checking 9018"/>
    <s v="Undeposited Funds"/>
    <n v="-480"/>
    <x v="1"/>
    <n v="3"/>
    <n v="14"/>
    <m/>
    <m/>
    <m/>
    <m/>
    <m/>
  </r>
  <r>
    <s v="Payment"/>
    <d v="2009-10-21T00:00:00"/>
    <d v="2009-10-21T00:00:00"/>
    <n v="2009"/>
    <s v="Todd, Katherine"/>
    <s v="1st Bank HOA Checking"/>
    <s v="Undeposited Funds"/>
    <n v="-480"/>
    <x v="1"/>
    <n v="3"/>
    <n v="14"/>
    <m/>
    <m/>
    <m/>
    <m/>
    <m/>
  </r>
  <r>
    <s v="Payment"/>
    <d v="2009-11-10T00:00:00"/>
    <d v="2009-11-08T00:00:00"/>
    <n v="2009"/>
    <s v="Todd, Katherine"/>
    <s v="1st Bank HOA Checking"/>
    <s v="Undeposited Funds"/>
    <n v="-480"/>
    <x v="1"/>
    <n v="3"/>
    <n v="14"/>
    <m/>
    <m/>
    <m/>
    <m/>
    <m/>
  </r>
  <r>
    <s v="Payment"/>
    <d v="2010-01-28T00:00:00"/>
    <d v="2010-01-28T00:00:00"/>
    <n v="2010"/>
    <s v="Todd, Katherine"/>
    <s v="1st Bank HOA Checking"/>
    <s v="Undeposited Funds"/>
    <n v="37.5"/>
    <x v="0"/>
    <s v="2010 (complete)"/>
    <n v="14"/>
    <m/>
    <m/>
    <m/>
    <m/>
    <m/>
  </r>
  <r>
    <s v="Payment"/>
    <d v="2010-01-28T00:00:00"/>
    <d v="2010-01-28T00:00:00"/>
    <n v="2010"/>
    <s v="Todd, Katherine"/>
    <s v="1st Bank HOA Checking"/>
    <s v="Undeposited Funds"/>
    <n v="-1500"/>
    <x v="1"/>
    <s v="2010 (complete)"/>
    <n v="14"/>
    <m/>
    <m/>
    <m/>
    <m/>
    <m/>
  </r>
  <r>
    <s v="Payment"/>
    <d v="2011-02-08T00:00:00"/>
    <d v="2011-02-08T00:00:00"/>
    <n v="2011"/>
    <s v="Todd, Katherine"/>
    <s v="1st Bank HOA Checking"/>
    <s v="Undeposited Funds"/>
    <n v="37.5"/>
    <x v="0"/>
    <s v="2011 (complete)"/>
    <n v="14"/>
    <m/>
    <m/>
    <m/>
    <m/>
    <m/>
  </r>
  <r>
    <s v="Payment"/>
    <d v="2011-02-08T00:00:00"/>
    <d v="2011-02-08T00:00:00"/>
    <n v="2011"/>
    <s v="Todd, Katherine"/>
    <s v="1st Bank HOA Checking"/>
    <s v="Undeposited Funds"/>
    <n v="-1500"/>
    <x v="1"/>
    <s v="2011 (complete)"/>
    <n v="14"/>
    <m/>
    <m/>
    <m/>
    <m/>
    <m/>
  </r>
  <r>
    <s v="Payment"/>
    <d v="2012-02-06T00:00:00"/>
    <d v="2012-02-05T00:00:00"/>
    <n v="2012"/>
    <s v="Todd, Katherine"/>
    <s v="1st Bank HOA Checking"/>
    <s v="Undeposited Funds"/>
    <n v="37.5"/>
    <x v="0"/>
    <s v="2012 (complete)"/>
    <n v="14"/>
    <m/>
    <m/>
    <m/>
    <m/>
    <m/>
  </r>
  <r>
    <s v="Payment"/>
    <d v="2012-02-06T00:00:00"/>
    <d v="2012-02-05T00:00:00"/>
    <n v="2012"/>
    <s v="Todd, Katherine"/>
    <s v="1st Bank HOA Checking"/>
    <s v="Undeposited Funds"/>
    <n v="-1500"/>
    <x v="1"/>
    <s v="2012 (complete)"/>
    <n v="14"/>
    <m/>
    <m/>
    <m/>
    <m/>
    <m/>
  </r>
  <r>
    <s v="Payment"/>
    <d v="2013-02-22T00:00:00"/>
    <d v="2013-02-22T00:00:00"/>
    <n v="2013"/>
    <s v="Todd, Katherine"/>
    <s v="1st Bank HOA Checking"/>
    <s v="Undeposited Funds"/>
    <n v="60"/>
    <x v="0"/>
    <s v="2013 (complete)"/>
    <n v="14"/>
    <m/>
    <m/>
    <m/>
    <m/>
    <m/>
  </r>
  <r>
    <s v="Payment"/>
    <d v="2013-02-22T00:00:00"/>
    <d v="2013-02-22T00:00:00"/>
    <n v="2013"/>
    <s v="Todd, Katherine"/>
    <s v="1st Bank HOA Checking"/>
    <s v="Undeposited Funds"/>
    <n v="-1500"/>
    <x v="1"/>
    <s v="2013 (complete)"/>
    <n v="14"/>
    <m/>
    <m/>
    <m/>
    <m/>
    <m/>
  </r>
  <r>
    <s v="Payment"/>
    <d v="2015-04-08T00:00:00"/>
    <d v="2015-04-07T00:00:00"/>
    <n v="2015"/>
    <s v="Todd, Katherine"/>
    <s v="1st Bank HOA Checking"/>
    <s v="Undeposited Funds"/>
    <n v="100"/>
    <x v="0"/>
    <s v="2015 (complete)"/>
    <n v="14"/>
    <s v="full year discount -$100 (2 years)"/>
    <m/>
    <m/>
    <m/>
    <m/>
  </r>
  <r>
    <s v="Payment"/>
    <d v="2015-04-08T00:00:00"/>
    <d v="2015-04-07T00:00:00"/>
    <n v="2015"/>
    <s v="Todd, Katherine"/>
    <s v="1st Bank HOA Checking"/>
    <s v="Undeposited Funds"/>
    <n v="-1500"/>
    <x v="1"/>
    <m/>
    <n v="14"/>
    <s v="full year discount -$100 (2 years) "/>
    <m/>
    <m/>
    <m/>
    <m/>
  </r>
  <r>
    <s v="Payment"/>
    <d v="2015-04-08T00:00:00"/>
    <d v="2015-04-07T00:00:00"/>
    <n v="2015"/>
    <s v="Todd, Katherine"/>
    <s v="1st Bank HOA Checking"/>
    <s v="Undeposited Funds"/>
    <n v="-1400"/>
    <x v="1"/>
    <m/>
    <n v="14"/>
    <s v="2016; full year discount -$100 (2 years)"/>
    <m/>
    <m/>
    <m/>
    <m/>
  </r>
  <r>
    <s v="Payment"/>
    <d v="2016-08-17T00:00:00"/>
    <d v="2016-08-17T00:00:00"/>
    <n v="2016"/>
    <s v="Graff, Dan and Dorinda"/>
    <s v="1st Bank HOA Checking"/>
    <s v="Undeposited Funds"/>
    <n v="-800"/>
    <x v="1"/>
    <n v="8"/>
    <n v="14"/>
    <m/>
    <m/>
    <m/>
    <m/>
    <m/>
  </r>
  <r>
    <s v="Payment"/>
    <d v="2017-03-21T00:00:00"/>
    <d v="2017-03-18T00:00:00"/>
    <n v="2017"/>
    <s v="Graff, Dan and Dorinda"/>
    <s v="1st Bank HOA Checking"/>
    <s v="Undeposited Funds"/>
    <n v="-600"/>
    <x v="1"/>
    <n v="6"/>
    <n v="14"/>
    <m/>
    <m/>
    <m/>
    <m/>
    <m/>
  </r>
  <r>
    <s v="Payment"/>
    <d v="2017-05-04T00:00:00"/>
    <d v="2017-05-01T00:00:00"/>
    <n v="2017"/>
    <s v="Graff, Dan and Dorinda"/>
    <s v="1st Bank HOA Checking"/>
    <s v="Undeposited Funds"/>
    <n v="-100"/>
    <x v="1"/>
    <n v="1"/>
    <n v="14"/>
    <m/>
    <m/>
    <m/>
    <m/>
    <m/>
  </r>
  <r>
    <s v="Payment"/>
    <d v="2017-05-04T00:00:00"/>
    <d v="2017-05-01T00:00:00"/>
    <n v="2017"/>
    <s v="Graff, Dan and Dorinda"/>
    <s v="1st Bank HOA Checking"/>
    <s v="Undeposited Funds"/>
    <n v="-100"/>
    <x v="1"/>
    <n v="1"/>
    <n v="14"/>
    <m/>
    <m/>
    <m/>
    <m/>
    <m/>
  </r>
  <r>
    <s v="Payment"/>
    <d v="2017-05-04T00:00:00"/>
    <d v="2017-05-01T00:00:00"/>
    <n v="2017"/>
    <s v="Graff, Dan and Dorinda"/>
    <s v="1st Bank HOA Checking"/>
    <s v="Undeposited Funds"/>
    <n v="-100"/>
    <x v="1"/>
    <n v="1"/>
    <n v="14"/>
    <m/>
    <m/>
    <m/>
    <m/>
    <m/>
  </r>
  <r>
    <s v="Payment"/>
    <d v="2017-06-12T00:00:00"/>
    <d v="2017-06-08T00:00:00"/>
    <n v="2017"/>
    <s v="Graff, Dan and Dorinda"/>
    <s v="1st Bank HOA Checking"/>
    <s v="Undeposited Funds"/>
    <n v="-100"/>
    <x v="1"/>
    <n v="1"/>
    <n v="14"/>
    <m/>
    <m/>
    <m/>
    <m/>
    <m/>
  </r>
  <r>
    <s v="Payment"/>
    <d v="2017-07-20T00:00:00"/>
    <d v="2017-07-18T00:00:00"/>
    <n v="2017"/>
    <s v="Graff, Dan and Dorinda"/>
    <s v="1st Bank HOA Checking"/>
    <s v="Undeposited Funds"/>
    <n v="-100"/>
    <x v="1"/>
    <n v="1"/>
    <n v="14"/>
    <m/>
    <m/>
    <m/>
    <m/>
    <m/>
  </r>
  <r>
    <s v="Payment"/>
    <d v="2017-08-31T00:00:00"/>
    <d v="2017-08-29T00:00:00"/>
    <n v="2017"/>
    <s v="Graff, Dan and Dorinda"/>
    <s v="1st Bank HOA Checking"/>
    <s v="Undeposited Funds"/>
    <n v="-100"/>
    <x v="1"/>
    <n v="1"/>
    <n v="14"/>
    <m/>
    <m/>
    <m/>
    <m/>
    <m/>
  </r>
  <r>
    <s v="Payment"/>
    <d v="2017-11-08T00:00:00"/>
    <d v="2017-11-06T00:00:00"/>
    <n v="2017"/>
    <s v="Graff, Dan and Dorinda"/>
    <s v="1st Bank HOA Checking"/>
    <s v="Undeposited Funds"/>
    <n v="-100"/>
    <x v="1"/>
    <n v="1"/>
    <n v="14"/>
    <m/>
    <m/>
    <m/>
    <m/>
    <m/>
  </r>
  <r>
    <s v="Payment"/>
    <d v="2017-11-09T00:00:00"/>
    <d v="2017-11-06T00:00:00"/>
    <n v="2017"/>
    <s v="Graff, Dan and Dorinda"/>
    <s v="1st Bank HOA Checking"/>
    <s v="Undeposited Funds"/>
    <n v="-100"/>
    <x v="1"/>
    <n v="1"/>
    <n v="14"/>
    <m/>
    <m/>
    <m/>
    <m/>
    <m/>
  </r>
  <r>
    <s v="Payment"/>
    <d v="2017-11-09T00:00:00"/>
    <d v="2017-11-06T00:00:00"/>
    <n v="2017"/>
    <s v="Graff, Dan and Dorinda"/>
    <s v="1st Bank HOA Checking"/>
    <s v="Undeposited Funds"/>
    <n v="-100"/>
    <x v="1"/>
    <n v="1"/>
    <n v="14"/>
    <m/>
    <m/>
    <m/>
    <m/>
    <m/>
  </r>
  <r>
    <s v="Payment"/>
    <d v="2018-01-31T00:00:00"/>
    <d v="2018-01-29T00:00:00"/>
    <n v="2018"/>
    <s v="Graff, Dan and Dorinda"/>
    <s v="1st Bank HOA Checking"/>
    <s v="Undeposited Funds"/>
    <n v="-100"/>
    <x v="1"/>
    <n v="1"/>
    <n v="14"/>
    <m/>
    <m/>
    <m/>
    <m/>
    <m/>
  </r>
  <r>
    <s v="Payment"/>
    <d v="2018-02-02T00:00:00"/>
    <d v="2018-01-31T00:00:00"/>
    <n v="2018"/>
    <s v="Graff, Dan and Dorinda"/>
    <s v="1st Bank HOA Checking"/>
    <s v="Undeposited Funds"/>
    <n v="-100"/>
    <x v="1"/>
    <n v="1"/>
    <n v="14"/>
    <m/>
    <m/>
    <m/>
    <m/>
    <m/>
  </r>
  <r>
    <s v="Payment"/>
    <d v="2018-02-02T00:00:00"/>
    <d v="2018-01-31T00:00:00"/>
    <n v="2018"/>
    <s v="Graff, Dan and Dorinda"/>
    <s v="1st Bank HOA Checking"/>
    <s v="Undeposited Funds"/>
    <n v="-418.75"/>
    <x v="9"/>
    <m/>
    <n v="14"/>
    <m/>
    <m/>
    <m/>
    <m/>
    <m/>
  </r>
  <r>
    <s v="Payment"/>
    <d v="2018-04-16T00:00:00"/>
    <d v="2018-04-13T00:00:00"/>
    <n v="2018"/>
    <s v="Graff, Dan and Dorinda"/>
    <s v="1st Bank HOA Checking"/>
    <s v="Undeposited Funds"/>
    <n v="-100"/>
    <x v="1"/>
    <n v="1"/>
    <n v="14"/>
    <m/>
    <m/>
    <m/>
    <m/>
    <m/>
  </r>
  <r>
    <s v="Payment"/>
    <d v="2018-04-16T00:00:00"/>
    <d v="2018-04-13T00:00:00"/>
    <n v="2018"/>
    <s v="Graff, Dan and Dorinda"/>
    <s v="1st Bank HOA Checking"/>
    <s v="Undeposited Funds"/>
    <n v="-100"/>
    <x v="1"/>
    <n v="1"/>
    <n v="14"/>
    <m/>
    <m/>
    <m/>
    <m/>
    <m/>
  </r>
  <r>
    <s v="Payment"/>
    <d v="2018-05-14T00:00:00"/>
    <d v="2018-05-10T00:00:00"/>
    <n v="2018"/>
    <s v="Graff, Dan and Dorinda"/>
    <s v="1st Bank HOA Checking"/>
    <s v="Undeposited Funds"/>
    <n v="-100"/>
    <x v="1"/>
    <n v="1"/>
    <n v="14"/>
    <m/>
    <m/>
    <m/>
    <m/>
    <m/>
  </r>
  <r>
    <s v="Payment"/>
    <d v="2018-05-14T00:00:00"/>
    <d v="2018-05-10T00:00:00"/>
    <n v="2018"/>
    <s v="Graff, Dan and Dorinda"/>
    <s v="1st Bank HOA Checking"/>
    <s v="Undeposited Funds"/>
    <n v="-100"/>
    <x v="1"/>
    <n v="1"/>
    <n v="14"/>
    <m/>
    <m/>
    <m/>
    <m/>
    <m/>
  </r>
  <r>
    <s v="Payment"/>
    <d v="2018-06-07T00:00:00"/>
    <d v="2018-06-05T00:00:00"/>
    <n v="2018"/>
    <s v="Graff, Dan and Dorinda"/>
    <s v="1st Bank HOA Checking"/>
    <s v="Undeposited Funds"/>
    <n v="-90"/>
    <x v="5"/>
    <m/>
    <n v="14"/>
    <m/>
    <m/>
    <m/>
    <m/>
    <m/>
  </r>
  <r>
    <s v="Payment"/>
    <d v="2018-06-22T00:00:00"/>
    <d v="2018-06-22T00:00:00"/>
    <n v="2018"/>
    <s v="Graff, Dan and Dorinda"/>
    <s v="1st Bank HOA Checking"/>
    <s v="Undeposited Funds"/>
    <n v="-100"/>
    <x v="1"/>
    <n v="1"/>
    <n v="14"/>
    <m/>
    <m/>
    <m/>
    <m/>
    <m/>
  </r>
  <r>
    <s v="Payment"/>
    <d v="2018-07-18T00:00:00"/>
    <d v="2018-07-18T00:00:00"/>
    <n v="2018"/>
    <s v="Graff, Dan and Dorinda"/>
    <s v="1st Bank HOA Checking"/>
    <s v="Undeposited Funds"/>
    <n v="-100"/>
    <x v="1"/>
    <n v="1"/>
    <n v="14"/>
    <m/>
    <m/>
    <m/>
    <m/>
    <m/>
  </r>
  <r>
    <s v="Payment"/>
    <d v="2018-08-20T00:00:00"/>
    <d v="2018-08-17T00:00:00"/>
    <n v="2018"/>
    <s v="Graff, Dan and Dorinda"/>
    <s v="1st Bank HOA Checking"/>
    <s v="Undeposited Funds"/>
    <n v="-100"/>
    <x v="1"/>
    <n v="1"/>
    <n v="14"/>
    <m/>
    <m/>
    <m/>
    <m/>
    <m/>
  </r>
  <r>
    <s v="Payment"/>
    <d v="2018-09-17T00:00:00"/>
    <d v="2018-09-13T00:00:00"/>
    <n v="2018"/>
    <s v="Graff, Dan and Dorinda"/>
    <s v="1st Bank HOA Checking"/>
    <s v="Undeposited Funds"/>
    <n v="-100"/>
    <x v="1"/>
    <n v="1"/>
    <n v="14"/>
    <m/>
    <m/>
    <m/>
    <m/>
    <m/>
  </r>
  <r>
    <s v="Payment"/>
    <d v="2018-10-15T00:00:00"/>
    <d v="2018-10-12T00:00:00"/>
    <n v="2018"/>
    <s v="Graff, Dan and Dorinda"/>
    <s v="1st Bank HOA Checking"/>
    <s v="Undeposited Funds"/>
    <n v="-100"/>
    <x v="1"/>
    <n v="1"/>
    <n v="14"/>
    <m/>
    <m/>
    <m/>
    <m/>
    <m/>
  </r>
  <r>
    <s v="Payment"/>
    <d v="2018-11-13T00:00:00"/>
    <d v="2018-11-07T00:00:00"/>
    <n v="2018"/>
    <s v="Graff, Dan and Dorinda"/>
    <s v="1st Bank HOA Checking"/>
    <s v="Undeposited Funds"/>
    <n v="-100"/>
    <x v="1"/>
    <n v="1"/>
    <n v="14"/>
    <m/>
    <m/>
    <m/>
    <m/>
    <m/>
  </r>
  <r>
    <s v="Payment"/>
    <d v="2018-12-13T00:00:00"/>
    <d v="2018-12-11T00:00:00"/>
    <n v="2018"/>
    <s v="Graff, Dan and Dorinda"/>
    <s v="1st Bank HOA Checking"/>
    <s v="Undeposited Funds"/>
    <n v="-100"/>
    <x v="1"/>
    <n v="1"/>
    <n v="14"/>
    <m/>
    <m/>
    <m/>
    <m/>
    <m/>
  </r>
  <r>
    <s v="Payment"/>
    <d v="2018-12-13T00:00:00"/>
    <d v="2018-12-11T00:00:00"/>
    <n v="2018"/>
    <s v="Graff, Dan and Dorinda"/>
    <s v="1st Bank HOA Checking"/>
    <s v="Undeposited Funds"/>
    <n v="-137.5"/>
    <x v="9"/>
    <m/>
    <n v="14"/>
    <m/>
    <m/>
    <m/>
    <m/>
    <m/>
  </r>
  <r>
    <s v="Payment"/>
    <d v="2019-02-22T00:00:00"/>
    <d v="2019-02-19T00:00:00"/>
    <n v="2019"/>
    <s v="Graff, Dan and Dorinda"/>
    <s v="1st Bank HOA Checking"/>
    <s v="Undeposited Funds"/>
    <n v="-300"/>
    <x v="1"/>
    <n v="3"/>
    <n v="14"/>
    <m/>
    <m/>
    <m/>
    <m/>
    <m/>
  </r>
  <r>
    <s v="Payment"/>
    <d v="2019-04-17T00:00:00"/>
    <d v="2019-04-15T00:00:00"/>
    <n v="2019"/>
    <s v="Graff, Dan and Dorinda"/>
    <s v="1st Bank HOA Checking"/>
    <s v="Undeposited Funds"/>
    <n v="-300"/>
    <x v="1"/>
    <n v="3"/>
    <n v="14"/>
    <m/>
    <m/>
    <m/>
    <m/>
    <m/>
  </r>
  <r>
    <s v="Payment"/>
    <d v="2019-04-17T00:00:00"/>
    <d v="2019-04-15T00:00:00"/>
    <n v="2019"/>
    <s v="Graff, Dan and Dorinda"/>
    <s v="1st Bank HOA Checking"/>
    <s v="Undeposited Funds"/>
    <n v="-312.5"/>
    <x v="9"/>
    <m/>
    <n v="14"/>
    <m/>
    <m/>
    <m/>
    <m/>
    <m/>
  </r>
  <r>
    <s v="Payment"/>
    <d v="2019-04-17T00:00:00"/>
    <d v="2019-04-15T00:00:00"/>
    <n v="2019"/>
    <s v="Graff, Dan and Dorinda"/>
    <s v="1st Bank HOA Checking"/>
    <s v="Undeposited Funds"/>
    <n v="-85.71"/>
    <x v="9"/>
    <m/>
    <n v="14"/>
    <m/>
    <m/>
    <m/>
    <m/>
    <m/>
  </r>
  <r>
    <s v="Payment"/>
    <d v="2019-06-19T00:00:00"/>
    <d v="2019-06-17T00:00:00"/>
    <n v="2019"/>
    <s v="Graff, Dan and Dorinda"/>
    <s v="1st Bank HOA Checking"/>
    <s v="Undeposited Funds"/>
    <n v="-300"/>
    <x v="1"/>
    <n v="3"/>
    <n v="14"/>
    <m/>
    <m/>
    <m/>
    <m/>
    <m/>
  </r>
  <r>
    <s v="Payment"/>
    <d v="2019-10-11T00:00:00"/>
    <d v="2019-10-09T00:00:00"/>
    <n v="2019"/>
    <s v="Graff, Dan and Dorinda"/>
    <s v="1st Bank HOA Checking"/>
    <s v="Undeposited Funds"/>
    <n v="-300"/>
    <x v="1"/>
    <n v="3"/>
    <n v="14"/>
    <m/>
    <m/>
    <m/>
    <m/>
    <m/>
  </r>
  <r>
    <s v="Payment"/>
    <d v="2006-10-16T00:00:00"/>
    <d v="2006-09-12T00:00:00"/>
    <n v="2006"/>
    <s v="Feagins, Brian A. &amp; Kelley J."/>
    <s v="FNBC Checking 9018"/>
    <s v="Undeposited Funds"/>
    <n v="-450"/>
    <x v="1"/>
    <m/>
    <n v="15"/>
    <s v="before I took over as bookkeeper, in QB just says Opening Balance "/>
    <m/>
    <m/>
    <m/>
    <m/>
  </r>
  <r>
    <s v="Payment"/>
    <d v="2006-12-01T00:00:00"/>
    <d v="2006-11-30T00:00:00"/>
    <n v="2006"/>
    <s v="Feagins, Brian A. &amp; Kelley J."/>
    <s v="FNBC Checking 9018"/>
    <s v="Undeposited Funds"/>
    <n v="-250"/>
    <x v="1"/>
    <m/>
    <n v="15"/>
    <s v="extra $10 / month (Jan - Sept. 2006) + $160 October "/>
    <m/>
    <m/>
    <m/>
    <m/>
  </r>
  <r>
    <s v="Payment"/>
    <d v="2007-02-26T00:00:00"/>
    <d v="2007-01-28T00:00:00"/>
    <n v="2007"/>
    <s v="Feagins, Brian A. &amp; Kelley J."/>
    <s v="FNBC Checking 9018"/>
    <s v="Undeposited Funds"/>
    <n v="-320"/>
    <x v="1"/>
    <n v="2"/>
    <n v="15"/>
    <m/>
    <m/>
    <m/>
    <m/>
    <m/>
  </r>
  <r>
    <s v="Payment"/>
    <d v="2007-03-27T00:00:00"/>
    <d v="2007-03-24T00:00:00"/>
    <n v="2007"/>
    <s v="Feagins, Brian A. &amp; Kelley J."/>
    <s v="FNBC Checking 9018"/>
    <s v="Undeposited Funds"/>
    <n v="-480"/>
    <x v="1"/>
    <n v="3"/>
    <n v="15"/>
    <m/>
    <m/>
    <m/>
    <m/>
    <m/>
  </r>
  <r>
    <s v="Payment"/>
    <d v="2007-05-05T00:00:00"/>
    <d v="2007-05-05T00:00:00"/>
    <n v="2007"/>
    <s v="Feagins, Brian A. &amp; Kelley J."/>
    <s v="FNBC Checking 9018"/>
    <s v="Undeposited Funds"/>
    <n v="-480"/>
    <x v="1"/>
    <n v="3"/>
    <n v="15"/>
    <m/>
    <m/>
    <m/>
    <m/>
    <m/>
  </r>
  <r>
    <s v="Payment"/>
    <d v="2007-09-08T00:00:00"/>
    <d v="2007-09-07T00:00:00"/>
    <n v="2007"/>
    <s v="Feagins, Brian A. &amp; Kelley J."/>
    <s v="FNBC Checking 9018"/>
    <s v="Undeposited Funds"/>
    <n v="-480"/>
    <x v="1"/>
    <n v="3"/>
    <n v="15"/>
    <m/>
    <m/>
    <m/>
    <m/>
    <m/>
  </r>
  <r>
    <s v="Payment"/>
    <d v="2007-11-02T00:00:00"/>
    <d v="2007-10-31T00:00:00"/>
    <n v="2007"/>
    <s v="Feagins, Brian A. &amp; Kelley J."/>
    <s v="FNBC Checking 9018"/>
    <s v="Undeposited Funds"/>
    <n v="-480"/>
    <x v="1"/>
    <n v="3"/>
    <n v="15"/>
    <m/>
    <m/>
    <m/>
    <m/>
    <m/>
  </r>
  <r>
    <s v="Payment"/>
    <d v="2008-02-26T00:00:00"/>
    <d v="2008-02-22T00:00:00"/>
    <n v="2008"/>
    <s v="Feagins, Brian A. &amp; Kelley J."/>
    <s v="FNBC Checking 9018"/>
    <s v="Undeposited Funds"/>
    <n v="-480"/>
    <x v="1"/>
    <n v="3"/>
    <n v="15"/>
    <m/>
    <m/>
    <m/>
    <m/>
    <m/>
  </r>
  <r>
    <s v="Payment"/>
    <d v="2008-07-03T00:00:00"/>
    <d v="2008-06-30T00:00:00"/>
    <n v="2008"/>
    <s v="Feagins, Brian A. &amp; Kelley J."/>
    <s v="FNBC Checking 9018"/>
    <s v="Undeposited Funds"/>
    <n v="-480"/>
    <x v="1"/>
    <n v="3"/>
    <n v="15"/>
    <m/>
    <m/>
    <m/>
    <m/>
    <m/>
  </r>
  <r>
    <s v="Payment"/>
    <d v="2008-09-05T00:00:00"/>
    <d v="2008-09-04T00:00:00"/>
    <n v="2008"/>
    <s v="Feagins, Brian A. &amp; Kelley J."/>
    <s v="FNBC Checking 9018"/>
    <s v="Undeposited Funds"/>
    <n v="-480"/>
    <x v="1"/>
    <n v="3"/>
    <n v="15"/>
    <m/>
    <m/>
    <m/>
    <m/>
    <m/>
  </r>
  <r>
    <s v="Payment"/>
    <d v="2008-12-01T00:00:00"/>
    <d v="2008-11-21T00:00:00"/>
    <n v="2008"/>
    <s v="Feagins, Brian A. &amp; Kelley J."/>
    <s v="FNBC Checking 9018"/>
    <s v="Undeposited Funds"/>
    <n v="-480"/>
    <x v="1"/>
    <n v="3"/>
    <n v="15"/>
    <m/>
    <m/>
    <m/>
    <m/>
    <m/>
  </r>
  <r>
    <s v="Payment"/>
    <d v="2009-03-19T00:00:00"/>
    <d v="2009-03-19T00:00:00"/>
    <n v="2009"/>
    <s v="Feagins, Brian A. &amp; Kelley J."/>
    <s v="FNBC Checking 9018"/>
    <s v="Undeposited Funds"/>
    <n v="-480"/>
    <x v="1"/>
    <n v="3"/>
    <n v="15"/>
    <m/>
    <m/>
    <m/>
    <m/>
    <m/>
  </r>
  <r>
    <s v="Payment"/>
    <d v="2009-07-02T00:00:00"/>
    <d v="2009-06-29T00:00:00"/>
    <n v="2009"/>
    <s v="Feagins, Brian A. &amp; Kelley J."/>
    <s v="FNBC Checking 9018"/>
    <s v="Undeposited Funds"/>
    <n v="-480"/>
    <x v="1"/>
    <n v="3"/>
    <n v="15"/>
    <m/>
    <m/>
    <m/>
    <m/>
    <m/>
  </r>
  <r>
    <s v="Payment"/>
    <d v="2009-10-21T00:00:00"/>
    <d v="2009-10-21T00:00:00"/>
    <n v="2009"/>
    <s v="Feagins, Brian A. &amp; Kelley J."/>
    <s v="1st Bank HOA Checking"/>
    <s v="Undeposited Funds"/>
    <n v="-480"/>
    <x v="1"/>
    <n v="3"/>
    <n v="15"/>
    <m/>
    <m/>
    <m/>
    <m/>
    <m/>
  </r>
  <r>
    <s v="Payment"/>
    <d v="2009-11-10T00:00:00"/>
    <d v="2009-11-08T00:00:00"/>
    <n v="2009"/>
    <s v="Feagins, Brian A. &amp; Kelley J."/>
    <s v="1st Bank HOA Checking"/>
    <s v="Undeposited Funds"/>
    <n v="-480"/>
    <x v="1"/>
    <n v="3"/>
    <n v="15"/>
    <m/>
    <m/>
    <m/>
    <m/>
    <m/>
  </r>
  <r>
    <s v="Payment"/>
    <d v="2010-02-22T00:00:00"/>
    <d v="2010-02-19T00:00:00"/>
    <n v="2010"/>
    <s v="Feagins, Brian A. &amp; Kelley J."/>
    <s v="1st Bank HOA Checking"/>
    <s v="Undeposited Funds"/>
    <n v="-250"/>
    <x v="1"/>
    <n v="2"/>
    <n v="15"/>
    <m/>
    <m/>
    <m/>
    <m/>
    <m/>
  </r>
  <r>
    <s v="Payment"/>
    <d v="2010-03-19T00:00:00"/>
    <d v="2010-03-18T00:00:00"/>
    <n v="2010"/>
    <s v="Feagins, Brian A. &amp; Kelley J."/>
    <s v="1st Bank HOA Checking"/>
    <s v="Undeposited Funds"/>
    <n v="-125"/>
    <x v="1"/>
    <n v="1"/>
    <n v="15"/>
    <m/>
    <m/>
    <m/>
    <m/>
    <m/>
  </r>
  <r>
    <s v="Payment"/>
    <d v="2010-05-07T00:00:00"/>
    <d v="2010-05-07T00:00:00"/>
    <n v="2010"/>
    <s v="Feagins, Brian A. &amp; Kelley J."/>
    <s v="1st Bank HOA Checking"/>
    <s v="Undeposited Funds"/>
    <n v="-125"/>
    <x v="1"/>
    <n v="1"/>
    <n v="15"/>
    <m/>
    <m/>
    <m/>
    <m/>
    <m/>
  </r>
  <r>
    <s v="Payment"/>
    <d v="2010-06-26T00:00:00"/>
    <d v="2010-06-26T00:00:00"/>
    <n v="2010"/>
    <s v="Feagins, Brian A. &amp; Kelley J."/>
    <s v="1st Bank HOA Checking"/>
    <s v="Undeposited Funds"/>
    <n v="-250"/>
    <x v="1"/>
    <n v="2"/>
    <n v="15"/>
    <m/>
    <m/>
    <m/>
    <m/>
    <m/>
  </r>
  <r>
    <s v="Payment"/>
    <d v="2010-08-06T00:00:00"/>
    <d v="2010-08-05T00:00:00"/>
    <n v="2010"/>
    <s v="Feagins, Brian A. &amp; Kelley J."/>
    <s v="1st Bank HOA Checking"/>
    <s v="Undeposited Funds"/>
    <n v="-250"/>
    <x v="1"/>
    <n v="2"/>
    <n v="15"/>
    <m/>
    <m/>
    <m/>
    <m/>
    <m/>
  </r>
  <r>
    <s v="Payment"/>
    <d v="2010-10-01T00:00:00"/>
    <d v="2010-09-30T00:00:00"/>
    <n v="2010"/>
    <s v="Feagins, Brian A. &amp; Kelley J."/>
    <s v="1st Bank HOA Checking"/>
    <s v="Undeposited Funds"/>
    <n v="-125"/>
    <x v="1"/>
    <n v="1"/>
    <n v="15"/>
    <m/>
    <m/>
    <m/>
    <m/>
    <m/>
  </r>
  <r>
    <s v="Payment"/>
    <d v="2010-10-01T00:00:00"/>
    <d v="2010-09-30T00:00:00"/>
    <n v="2010"/>
    <s v="Feagins, Brian A. &amp; Kelley J."/>
    <s v="1st Bank HOA Checking"/>
    <s v="Undeposited Funds"/>
    <n v="-125"/>
    <x v="1"/>
    <n v="1"/>
    <n v="15"/>
    <m/>
    <m/>
    <m/>
    <m/>
    <m/>
  </r>
  <r>
    <s v="Payment"/>
    <d v="2010-10-04T00:00:00"/>
    <d v="2010-10-01T00:00:00"/>
    <n v="2010"/>
    <s v="Feagins, Brian A. &amp; Kelley J."/>
    <s v="1st Bank HOA Checking"/>
    <s v="Undeposited Funds"/>
    <n v="-125"/>
    <x v="1"/>
    <n v="1"/>
    <n v="15"/>
    <m/>
    <m/>
    <m/>
    <m/>
    <m/>
  </r>
  <r>
    <s v="Payment"/>
    <d v="2011-02-08T00:00:00"/>
    <d v="2011-02-08T00:00:00"/>
    <n v="2011"/>
    <s v="Feagins, Brian A. &amp; Kelley J."/>
    <s v="1st Bank HOA Checking"/>
    <s v="Undeposited Funds"/>
    <n v="-250"/>
    <x v="1"/>
    <n v="2"/>
    <n v="15"/>
    <m/>
    <m/>
    <m/>
    <m/>
    <m/>
  </r>
  <r>
    <s v="Payment"/>
    <d v="2011-03-04T00:00:00"/>
    <d v="2011-03-03T00:00:00"/>
    <n v="2011"/>
    <s v="Feagins, Brian A. &amp; Kelley J."/>
    <s v="1st Bank HOA Checking"/>
    <s v="Undeposited Funds"/>
    <n v="-750"/>
    <x v="1"/>
    <n v="6"/>
    <n v="15"/>
    <m/>
    <m/>
    <m/>
    <m/>
    <m/>
  </r>
  <r>
    <s v="Payment"/>
    <d v="2011-04-18T00:00:00"/>
    <d v="2011-04-14T00:00:00"/>
    <n v="2011"/>
    <s v="Feagins, Brian A. &amp; Kelley J."/>
    <s v="1st Bank HOA Checking"/>
    <s v="Undeposited Funds"/>
    <n v="-250"/>
    <x v="1"/>
    <n v="2"/>
    <n v="15"/>
    <m/>
    <m/>
    <m/>
    <m/>
    <m/>
  </r>
  <r>
    <s v="Payment"/>
    <d v="2011-10-27T00:00:00"/>
    <d v="2011-10-27T00:00:00"/>
    <n v="2011"/>
    <s v="Feagins, Brian A. &amp; Kelley J."/>
    <s v="1st Bank HOA Checking"/>
    <s v="Undeposited Funds"/>
    <n v="-125"/>
    <x v="1"/>
    <n v="1"/>
    <n v="15"/>
    <m/>
    <m/>
    <m/>
    <m/>
    <m/>
  </r>
  <r>
    <s v="Payment"/>
    <d v="2011-12-12T00:00:00"/>
    <d v="2011-12-12T00:00:00"/>
    <n v="2011"/>
    <s v="Feagins, Brian A. &amp; Kelley J."/>
    <s v="1st Bank HOA Checking"/>
    <s v="Undeposited Funds"/>
    <n v="-125"/>
    <x v="1"/>
    <n v="1"/>
    <n v="15"/>
    <m/>
    <m/>
    <m/>
    <m/>
    <m/>
  </r>
  <r>
    <s v="Payment"/>
    <d v="2011-12-23T00:00:00"/>
    <d v="2011-12-22T00:00:00"/>
    <n v="2011"/>
    <s v="Feagins, Brian A. &amp; Kelley J."/>
    <s v="1st Bank HOA Checking"/>
    <s v="Undeposited Funds"/>
    <n v="-250"/>
    <x v="1"/>
    <n v="2"/>
    <n v="15"/>
    <m/>
    <m/>
    <m/>
    <m/>
    <m/>
  </r>
  <r>
    <s v="Payment"/>
    <d v="2012-02-06T00:00:00"/>
    <d v="2012-02-05T00:00:00"/>
    <n v="2012"/>
    <s v="Feagins, Brian A. &amp; Kelley J."/>
    <s v="1st Bank HOA Checking"/>
    <s v="Undeposited Funds"/>
    <n v="-500"/>
    <x v="1"/>
    <n v="4"/>
    <n v="15"/>
    <m/>
    <m/>
    <m/>
    <m/>
    <m/>
  </r>
  <r>
    <s v="Payment"/>
    <d v="2012-07-10T00:00:00"/>
    <d v="2012-07-08T00:00:00"/>
    <n v="2012"/>
    <s v="Feagins, Brian A. &amp; Kelley J."/>
    <s v="1st Bank HOA Checking"/>
    <s v="Undeposited Funds"/>
    <n v="-500"/>
    <x v="1"/>
    <n v="4"/>
    <n v="15"/>
    <m/>
    <m/>
    <m/>
    <m/>
    <m/>
  </r>
  <r>
    <s v="Payment"/>
    <d v="2012-11-23T00:00:00"/>
    <d v="2012-11-21T00:00:00"/>
    <n v="2012"/>
    <s v="Feagins, Brian A. &amp; Kelley J."/>
    <s v="1st Bank HOA Checking"/>
    <s v="Undeposited Funds"/>
    <n v="-375"/>
    <x v="1"/>
    <n v="3"/>
    <n v="15"/>
    <m/>
    <m/>
    <m/>
    <m/>
    <m/>
  </r>
  <r>
    <s v="Payment"/>
    <d v="2013-03-18T00:00:00"/>
    <d v="2013-03-16T00:00:00"/>
    <n v="2013"/>
    <s v="Feagins, Brian A. &amp; Kelley J."/>
    <s v="1st Bank HOA Checking"/>
    <s v="Undeposited Funds"/>
    <n v="60"/>
    <x v="0"/>
    <s v="2013 (complete)"/>
    <n v="15"/>
    <m/>
    <m/>
    <m/>
    <m/>
    <m/>
  </r>
  <r>
    <s v="Payment"/>
    <d v="2013-03-18T00:00:00"/>
    <d v="2013-03-16T00:00:00"/>
    <n v="2013"/>
    <s v="Feagins, Brian A. &amp; Kelley J."/>
    <s v="1st Bank HOA Checking"/>
    <s v="Undeposited Funds"/>
    <n v="-1500"/>
    <x v="1"/>
    <s v="2013 (complete)"/>
    <n v="15"/>
    <m/>
    <m/>
    <m/>
    <m/>
    <m/>
  </r>
  <r>
    <s v="Payment"/>
    <d v="2014-05-21T00:00:00"/>
    <d v="2014-05-06T00:00:00"/>
    <n v="2014"/>
    <s v="Feagins, Brian A. &amp; Kelley J."/>
    <s v="1st Bank HOA Checking"/>
    <s v="Undeposited Funds"/>
    <n v="100"/>
    <x v="0"/>
    <s v="2014 (complete)"/>
    <n v="15"/>
    <m/>
    <m/>
    <m/>
    <m/>
    <m/>
  </r>
  <r>
    <s v="Payment"/>
    <d v="2014-05-21T00:00:00"/>
    <d v="2014-05-06T00:00:00"/>
    <n v="2014"/>
    <s v="Feagins, Brian A. &amp; Kelley J."/>
    <s v="1st Bank HOA Checking"/>
    <s v="Undeposited Funds"/>
    <n v="-1500"/>
    <x v="1"/>
    <s v="2014 (complete)"/>
    <n v="15"/>
    <m/>
    <m/>
    <m/>
    <m/>
    <m/>
  </r>
  <r>
    <s v="Payment"/>
    <d v="2015-04-08T00:00:00"/>
    <d v="2015-04-07T00:00:00"/>
    <n v="2015"/>
    <s v="Feagins, Brian A. &amp; Kelley J."/>
    <s v="1st Bank HOA Checking"/>
    <s v="Undeposited Funds"/>
    <n v="100"/>
    <x v="0"/>
    <s v="2015 (complete)"/>
    <n v="15"/>
    <m/>
    <s v="2015 full year pre-payment refund of $300 not paid (KA)"/>
    <m/>
    <m/>
    <m/>
  </r>
  <r>
    <s v="Payment"/>
    <d v="2015-04-08T00:00:00"/>
    <d v="2015-04-07T00:00:00"/>
    <n v="2015"/>
    <s v="Feagins, Brian A. &amp; Kelley J."/>
    <s v="1st Bank HOA Checking"/>
    <s v="Undeposited Funds"/>
    <n v="-1500"/>
    <x v="1"/>
    <s v="2015 (complete)"/>
    <n v="15"/>
    <m/>
    <s v="2015 full year pre-payment refund of $300 not paid (KA)"/>
    <m/>
    <m/>
    <m/>
  </r>
  <r>
    <s v="Payment"/>
    <d v="2016-03-03T00:00:00"/>
    <d v="2016-03-03T00:00:00"/>
    <n v="2016"/>
    <s v="Feagins, Brian A. &amp; Kelley J."/>
    <s v="1st Bank HOA Checking"/>
    <s v="Undeposited Funds"/>
    <n v="100"/>
    <x v="0"/>
    <s v="2016 (complete)"/>
    <n v="15"/>
    <m/>
    <m/>
    <m/>
    <m/>
    <m/>
  </r>
  <r>
    <s v="Payment"/>
    <d v="2016-03-03T00:00:00"/>
    <d v="2016-03-03T00:00:00"/>
    <n v="2016"/>
    <s v="Feagins, Brian A. &amp; Kelley J."/>
    <s v="1st Bank HOA Checking"/>
    <s v="Undeposited Funds"/>
    <n v="-1200"/>
    <x v="1"/>
    <s v="2016 (complete)"/>
    <n v="15"/>
    <m/>
    <m/>
    <m/>
    <m/>
    <m/>
  </r>
  <r>
    <s v="Payment"/>
    <d v="2017-03-21T00:00:00"/>
    <d v="2017-03-18T00:00:00"/>
    <n v="2017"/>
    <s v="Feagins, Brian A. &amp; Kelley J."/>
    <s v="1st Bank HOA Checking"/>
    <s v="Undeposited Funds"/>
    <n v="100"/>
    <x v="0"/>
    <s v="2017 (complete)"/>
    <n v="15"/>
    <m/>
    <m/>
    <m/>
    <m/>
    <m/>
  </r>
  <r>
    <s v="Payment"/>
    <d v="2017-03-21T00:00:00"/>
    <d v="2017-03-18T00:00:00"/>
    <n v="2017"/>
    <s v="Feagins, Brian A. &amp; Kelley J."/>
    <s v="1st Bank HOA Checking"/>
    <s v="Undeposited Funds"/>
    <n v="-1200"/>
    <x v="1"/>
    <s v="2017 (complete)"/>
    <n v="15"/>
    <m/>
    <m/>
    <m/>
    <m/>
    <m/>
  </r>
  <r>
    <s v="Payment"/>
    <d v="2018-02-08T00:00:00"/>
    <d v="2018-02-08T00:00:00"/>
    <n v="2018"/>
    <s v="Feagins, Brian A. &amp; Kelley J."/>
    <s v="1st Bank HOA Checking"/>
    <s v="Undeposited Funds"/>
    <n v="100"/>
    <x v="0"/>
    <s v="2018 (complete)"/>
    <n v="15"/>
    <m/>
    <m/>
    <m/>
    <m/>
    <m/>
  </r>
  <r>
    <s v="Payment"/>
    <d v="2018-02-08T00:00:00"/>
    <d v="2018-02-08T00:00:00"/>
    <n v="2018"/>
    <s v="Feagins, Brian A. &amp; Kelley J."/>
    <s v="1st Bank HOA Checking"/>
    <s v="Undeposited Funds"/>
    <n v="-1200"/>
    <x v="1"/>
    <s v="2018 (complete)"/>
    <n v="15"/>
    <m/>
    <m/>
    <m/>
    <m/>
    <m/>
  </r>
  <r>
    <m/>
    <d v="2018-11-21T00:00:00"/>
    <d v="2018-11-21T00:00:00"/>
    <n v="2018"/>
    <s v="Nolan, Charles and Deborah"/>
    <s v="1st Bank HOA Checking"/>
    <s v="Dues Income"/>
    <n v="-500"/>
    <x v="6"/>
    <m/>
    <n v="15"/>
    <s v="&quot;Dues Income from closing&quot;; Not sure what this is"/>
    <s v="In QBs as dues. Not sure what this is but it doesn't appear to be dues, meaning it should probably have gone to the reserve account."/>
    <m/>
    <m/>
    <m/>
  </r>
  <r>
    <s v="Payment"/>
    <d v="2019-01-07T00:00:00"/>
    <d v="2019-01-04T00:00:00"/>
    <n v="2019"/>
    <s v="Nolan, Charles and Deborah"/>
    <s v="1st Bank HOA Checking"/>
    <s v="Undeposited Funds"/>
    <n v="-100"/>
    <x v="1"/>
    <n v="1"/>
    <n v="15"/>
    <m/>
    <m/>
    <m/>
    <m/>
    <m/>
  </r>
  <r>
    <s v="Payment"/>
    <d v="2019-02-26T00:00:00"/>
    <d v="2019-02-26T00:00:00"/>
    <n v="2019"/>
    <s v="Nolan, Charles and Deborah"/>
    <s v="1st Bank HOA Checking"/>
    <s v="Undeposited Funds"/>
    <n v="-300"/>
    <x v="1"/>
    <n v="3"/>
    <n v="15"/>
    <m/>
    <m/>
    <m/>
    <m/>
    <m/>
  </r>
  <r>
    <s v="Payment"/>
    <d v="2019-04-08T00:00:00"/>
    <d v="2019-04-07T00:00:00"/>
    <n v="2019"/>
    <s v="Nolan, Charles and Deborah"/>
    <s v="1st Bank HOA Checking"/>
    <s v="Undeposited Funds"/>
    <n v="-300"/>
    <x v="1"/>
    <n v="3"/>
    <n v="15"/>
    <m/>
    <m/>
    <m/>
    <m/>
    <m/>
  </r>
  <r>
    <s v="Payment"/>
    <d v="2019-07-09T00:00:00"/>
    <d v="2019-07-09T00:00:00"/>
    <n v="2019"/>
    <s v="Nolan, Charles and Deborah"/>
    <s v="1st Bank HOA Checking"/>
    <s v="Undeposited Funds"/>
    <n v="-300"/>
    <x v="1"/>
    <n v="3"/>
    <n v="15"/>
    <m/>
    <m/>
    <m/>
    <m/>
    <m/>
  </r>
  <r>
    <s v="Payment"/>
    <d v="2019-10-15T00:00:00"/>
    <d v="2019-10-11T00:00:00"/>
    <n v="2019"/>
    <s v="Nolan, Charles and Deborah"/>
    <s v="1st Bank HOA Checking"/>
    <s v="Undeposited Funds"/>
    <n v="-300"/>
    <x v="1"/>
    <n v="3"/>
    <n v="15"/>
    <m/>
    <m/>
    <m/>
    <m/>
    <m/>
  </r>
  <r>
    <s v="Payment"/>
    <d v="2009-11-03T00:00:00"/>
    <d v="2009-11-02T00:00:00"/>
    <n v="2009"/>
    <s v="Keicher, Jeff and Susan Munson"/>
    <s v="FNBC Checking 9018"/>
    <s v="Undeposited Funds"/>
    <n v="-160"/>
    <x v="1"/>
    <n v="1"/>
    <n v="16"/>
    <m/>
    <m/>
    <m/>
    <m/>
    <m/>
  </r>
  <r>
    <s v="Payment"/>
    <d v="2009-11-10T00:00:00"/>
    <d v="2009-11-02T00:00:00"/>
    <n v="2009"/>
    <s v="Keicher, Jeff and Susan Munson"/>
    <s v="1st Bank HOA Reserve Account"/>
    <s v="Undeposited Funds"/>
    <n v="-450"/>
    <x v="2"/>
    <s v="$900 deposit 11/10/2009"/>
    <n v="16"/>
    <s v="Changed fm &quot;Dues&quot; to &quot;Working Capital Contribution&quot;; in QB as Reserve Funds"/>
    <m/>
    <m/>
    <m/>
    <m/>
  </r>
  <r>
    <s v="Payment"/>
    <d v="2010-01-28T00:00:00"/>
    <d v="2010-01-28T00:00:00"/>
    <n v="2010"/>
    <s v="Keicher, Jeff and Susan Munson"/>
    <s v="1st Bank HOA Checking"/>
    <s v="Undeposited Funds"/>
    <n v="-375"/>
    <x v="1"/>
    <n v="3"/>
    <n v="16"/>
    <m/>
    <m/>
    <m/>
    <m/>
    <m/>
  </r>
  <r>
    <s v="Payment"/>
    <d v="2010-01-28T00:00:00"/>
    <d v="2010-01-28T00:00:00"/>
    <n v="2010"/>
    <s v="Keicher, Jeff and Susan Munson"/>
    <s v="1st Bank HOA Checking"/>
    <s v="Undeposited Funds"/>
    <n v="-160"/>
    <x v="1"/>
    <s v="2009 dues?"/>
    <n v="16"/>
    <m/>
    <m/>
    <m/>
    <m/>
    <m/>
  </r>
  <r>
    <s v="Payment"/>
    <d v="2010-05-07T00:00:00"/>
    <d v="2010-05-07T00:00:00"/>
    <n v="2010"/>
    <s v="Keicher, Jeff and Susan Munson"/>
    <s v="1st Bank HOA Checking"/>
    <s v="Undeposited Funds"/>
    <n v="-375"/>
    <x v="1"/>
    <n v="3"/>
    <n v="16"/>
    <m/>
    <m/>
    <m/>
    <m/>
    <m/>
  </r>
  <r>
    <s v="Payment"/>
    <d v="2010-08-06T00:00:00"/>
    <d v="2010-08-05T00:00:00"/>
    <n v="2010"/>
    <s v="Keicher, Jeff and Susan Munson"/>
    <s v="1st Bank HOA Checking"/>
    <s v="Undeposited Funds"/>
    <n v="-375"/>
    <x v="1"/>
    <n v="3"/>
    <n v="16"/>
    <m/>
    <m/>
    <m/>
    <m/>
    <m/>
  </r>
  <r>
    <s v="Payment"/>
    <d v="2010-11-08T00:00:00"/>
    <d v="2010-11-07T00:00:00"/>
    <n v="2010"/>
    <s v="Keicher, Jeff and Susan Munson"/>
    <s v="1st Bank HOA Checking"/>
    <s v="Undeposited Funds"/>
    <n v="-375"/>
    <x v="1"/>
    <n v="3"/>
    <n v="16"/>
    <m/>
    <m/>
    <m/>
    <m/>
    <m/>
  </r>
  <r>
    <s v="Payment"/>
    <d v="2011-02-08T00:00:00"/>
    <d v="2011-02-08T00:00:00"/>
    <n v="2011"/>
    <s v="Keicher, Jeff and Susan Munson"/>
    <s v="1st Bank HOA Checking"/>
    <s v="Undeposited Funds"/>
    <n v="-375"/>
    <x v="1"/>
    <n v="3"/>
    <n v="16"/>
    <m/>
    <m/>
    <m/>
    <m/>
    <m/>
  </r>
  <r>
    <s v="Payment"/>
    <d v="2011-04-18T00:00:00"/>
    <d v="2011-04-14T00:00:00"/>
    <n v="2011"/>
    <s v="Keicher, Jeff and Susan Munson"/>
    <s v="1st Bank HOA Checking"/>
    <s v="Undeposited Funds"/>
    <n v="-375"/>
    <x v="1"/>
    <n v="3"/>
    <n v="16"/>
    <m/>
    <m/>
    <m/>
    <m/>
    <m/>
  </r>
  <r>
    <s v="Payment"/>
    <d v="2011-08-02T00:00:00"/>
    <d v="2011-07-29T00:00:00"/>
    <n v="2011"/>
    <s v="Keicher, Jeff and Susan Munson"/>
    <s v="1st Bank HOA Checking"/>
    <s v="Undeposited Funds"/>
    <n v="-375"/>
    <x v="1"/>
    <n v="3"/>
    <n v="16"/>
    <m/>
    <m/>
    <m/>
    <m/>
    <m/>
  </r>
  <r>
    <s v="Payment"/>
    <d v="2011-11-18T00:00:00"/>
    <d v="2011-11-18T00:00:00"/>
    <n v="2011"/>
    <s v="Keicher, Jeff and Susan Munson"/>
    <s v="1st Bank HOA Checking"/>
    <s v="Undeposited Funds"/>
    <n v="-375"/>
    <x v="1"/>
    <n v="3"/>
    <n v="16"/>
    <m/>
    <m/>
    <m/>
    <m/>
    <m/>
  </r>
  <r>
    <s v="Payment"/>
    <d v="2012-02-06T00:00:00"/>
    <d v="2012-02-05T00:00:00"/>
    <n v="2012"/>
    <s v="Keicher, Jeff and Susan Munson"/>
    <s v="1st Bank HOA Checking"/>
    <s v="Undeposited Funds"/>
    <n v="-375"/>
    <x v="1"/>
    <n v="3"/>
    <n v="16"/>
    <m/>
    <m/>
    <m/>
    <m/>
    <m/>
  </r>
  <r>
    <s v="Payment"/>
    <d v="2012-05-03T00:00:00"/>
    <d v="2012-05-03T00:00:00"/>
    <n v="2012"/>
    <s v="Keicher, Jeff and Susan Munson"/>
    <s v="1st Bank HOA Checking"/>
    <s v="Undeposited Funds"/>
    <n v="-375"/>
    <x v="1"/>
    <n v="3"/>
    <n v="16"/>
    <m/>
    <m/>
    <m/>
    <m/>
    <m/>
  </r>
  <r>
    <s v="Payment"/>
    <d v="2012-08-03T00:00:00"/>
    <d v="2012-08-03T00:00:00"/>
    <n v="2012"/>
    <s v="Keicher, Jeff and Susan Munson"/>
    <s v="1st Bank HOA Checking"/>
    <s v="Undeposited Funds"/>
    <n v="-375"/>
    <x v="1"/>
    <n v="3"/>
    <n v="16"/>
    <m/>
    <m/>
    <m/>
    <m/>
    <m/>
  </r>
  <r>
    <s v="Payment"/>
    <d v="2012-11-23T00:00:00"/>
    <d v="2012-11-21T00:00:00"/>
    <n v="2012"/>
    <s v="Keicher, Jeff and Susan Munson"/>
    <s v="1st Bank HOA Checking"/>
    <s v="Undeposited Funds"/>
    <n v="-375"/>
    <x v="1"/>
    <n v="3"/>
    <n v="16"/>
    <m/>
    <m/>
    <m/>
    <m/>
    <m/>
  </r>
  <r>
    <s v="Payment"/>
    <d v="2013-03-18T00:00:00"/>
    <d v="2013-03-16T00:00:00"/>
    <n v="2013"/>
    <s v="Keicher, Jeff and Susan Munson"/>
    <s v="1st Bank HOA Checking"/>
    <s v="Undeposited Funds"/>
    <n v="-375"/>
    <x v="1"/>
    <n v="3"/>
    <n v="16"/>
    <m/>
    <m/>
    <m/>
    <m/>
    <m/>
  </r>
  <r>
    <s v="Payment"/>
    <d v="2013-05-09T00:00:00"/>
    <d v="2013-05-08T00:00:00"/>
    <n v="2013"/>
    <s v="Keicher, Jeff and Susan Munson"/>
    <s v="1st Bank HOA Checking"/>
    <s v="Undeposited Funds"/>
    <n v="-375"/>
    <x v="1"/>
    <n v="3"/>
    <n v="16"/>
    <m/>
    <m/>
    <m/>
    <m/>
    <m/>
  </r>
  <r>
    <s v="Payment"/>
    <d v="2013-05-21T00:00:00"/>
    <d v="2013-05-21T00:00:00"/>
    <n v="2013"/>
    <s v="Keicher, Jeff and Susan Munson"/>
    <s v="1st Bank HOA Checking"/>
    <s v="Undeposited Funds"/>
    <n v="-375"/>
    <x v="1"/>
    <n v="3"/>
    <n v="16"/>
    <m/>
    <m/>
    <m/>
    <m/>
    <m/>
  </r>
  <r>
    <s v="Payment"/>
    <d v="2013-12-09T00:00:00"/>
    <d v="2013-12-06T00:00:00"/>
    <n v="2013"/>
    <s v="Keicher, Jeff and Susan Munson"/>
    <s v="1st Bank HOA Checking"/>
    <s v="Undeposited Funds"/>
    <n v="-375"/>
    <x v="1"/>
    <n v="3"/>
    <n v="16"/>
    <m/>
    <m/>
    <m/>
    <m/>
    <m/>
  </r>
  <r>
    <s v="Payment"/>
    <d v="2014-05-06T00:00:00"/>
    <d v="2014-05-04T00:00:00"/>
    <n v="2014"/>
    <s v="Keicher, Jeff and Susan Munson"/>
    <s v="1st Bank HOA Checking"/>
    <s v="Undeposited Funds"/>
    <n v="-375"/>
    <x v="1"/>
    <n v="3"/>
    <n v="16"/>
    <m/>
    <m/>
    <m/>
    <m/>
    <m/>
  </r>
  <r>
    <s v="Payment"/>
    <d v="2014-09-08T00:00:00"/>
    <d v="2014-08-20T00:00:00"/>
    <n v="2014"/>
    <s v="Keicher, Jeff and Susan Munson"/>
    <s v="1st Bank HOA Checking"/>
    <s v="Undeposited Funds"/>
    <n v="-500"/>
    <x v="1"/>
    <n v="4"/>
    <n v="16"/>
    <m/>
    <m/>
    <m/>
    <m/>
    <m/>
  </r>
  <r>
    <s v="Payment"/>
    <d v="2015-01-13T00:00:00"/>
    <d v="2015-01-07T00:00:00"/>
    <n v="2015"/>
    <s v="Keicher, Jeff and Susan Munson"/>
    <s v="1st Bank HOA Checking"/>
    <s v="Undeposited Funds"/>
    <n v="-625"/>
    <x v="1"/>
    <n v="5"/>
    <n v="16"/>
    <m/>
    <m/>
    <m/>
    <m/>
    <m/>
  </r>
  <r>
    <s v="Payment"/>
    <d v="2015-05-13T00:00:00"/>
    <d v="2015-05-13T00:00:00"/>
    <n v="2015"/>
    <s v="Keicher, Jeff and Susan Munson"/>
    <s v="1st Bank HOA Checking"/>
    <s v="Undeposited Funds"/>
    <n v="-375"/>
    <x v="1"/>
    <n v="3"/>
    <n v="16"/>
    <m/>
    <m/>
    <m/>
    <m/>
    <m/>
  </r>
  <r>
    <s v="Payment"/>
    <d v="2015-09-23T00:00:00"/>
    <d v="2015-09-23T00:00:00"/>
    <n v="2015"/>
    <s v="Keicher, Jeff and Susan Munson"/>
    <s v="1st Bank HOA Checking"/>
    <s v="Undeposited Funds"/>
    <n v="-425"/>
    <x v="1"/>
    <m/>
    <n v="16"/>
    <s v="Dues April 2015 $25 (had a $100 credit) + May - August  "/>
    <m/>
    <m/>
    <m/>
    <m/>
  </r>
  <r>
    <s v="Payment"/>
    <d v="2016-02-04T00:00:00"/>
    <d v="2016-01-29T00:00:00"/>
    <n v="2016"/>
    <s v="Keicher, Jeff and Susan Munson"/>
    <s v="1st Bank HOA Checking"/>
    <s v="Undeposited Funds"/>
    <n v="-500"/>
    <x v="1"/>
    <n v="5"/>
    <n v="16"/>
    <s v="Dues Sept - Dec 2015, January 2016"/>
    <m/>
    <m/>
    <m/>
    <m/>
  </r>
  <r>
    <s v="Payment"/>
    <d v="2016-07-11T00:00:00"/>
    <d v="2016-07-01T00:00:00"/>
    <n v="2016"/>
    <s v="Keicher, Jeff and Susan Munson"/>
    <s v="1st Bank HOA Checking"/>
    <s v="Undeposited Funds"/>
    <n v="-500"/>
    <x v="1"/>
    <n v="5"/>
    <n v="16"/>
    <s v="Dues Feb - June 2016 "/>
    <m/>
    <m/>
    <m/>
    <m/>
  </r>
  <r>
    <s v="Payment"/>
    <d v="2017-01-25T00:00:00"/>
    <d v="2017-01-25T00:00:00"/>
    <n v="2017"/>
    <s v="Keicher, Jeff and Susan Munson"/>
    <s v="1st Bank HOA Checking"/>
    <s v="Undeposited Funds"/>
    <n v="-500"/>
    <x v="1"/>
    <n v="5"/>
    <n v="16"/>
    <m/>
    <m/>
    <m/>
    <m/>
    <m/>
  </r>
  <r>
    <s v="Payment"/>
    <d v="2017-09-25T00:00:00"/>
    <d v="2017-09-21T00:00:00"/>
    <n v="2017"/>
    <s v="Keicher, Jeff and Susan Munson"/>
    <s v="1st Bank HOA Checking"/>
    <s v="Undeposited Funds"/>
    <n v="-700"/>
    <x v="1"/>
    <n v="7"/>
    <n v="16"/>
    <m/>
    <m/>
    <m/>
    <m/>
    <m/>
  </r>
  <r>
    <s v="Payment"/>
    <d v="2018-03-08T00:00:00"/>
    <d v="2018-03-08T00:00:00"/>
    <n v="2018"/>
    <s v="Keicher, Jeff and Susan Munson"/>
    <s v="1st Bank HOA Checking"/>
    <s v="Undeposited Funds"/>
    <n v="-500"/>
    <x v="1"/>
    <n v="5"/>
    <n v="16"/>
    <m/>
    <m/>
    <m/>
    <m/>
    <m/>
  </r>
  <r>
    <s v="Payment"/>
    <d v="2018-04-18T00:00:00"/>
    <d v="2018-04-16T00:00:00"/>
    <n v="2018"/>
    <s v="Keicher, Jeff and Susan Munson"/>
    <s v="1st Bank HOA Checking"/>
    <s v="Undeposited Funds"/>
    <n v="-500"/>
    <x v="1"/>
    <n v="5"/>
    <n v="16"/>
    <m/>
    <m/>
    <m/>
    <m/>
    <m/>
  </r>
  <r>
    <s v="Payment"/>
    <d v="2018-08-07T00:00:00"/>
    <d v="2018-08-03T00:00:00"/>
    <n v="2018"/>
    <s v="Keicher, Jeff and Susan Munson"/>
    <s v="1st Bank HOA Checking"/>
    <s v="Undeposited Funds"/>
    <n v="-100"/>
    <x v="1"/>
    <n v="1"/>
    <n v="16"/>
    <m/>
    <m/>
    <m/>
    <m/>
    <m/>
  </r>
  <r>
    <s v="Payment"/>
    <d v="2018-08-07T00:00:00"/>
    <d v="2018-08-03T00:00:00"/>
    <n v="2018"/>
    <s v="Keicher, Jeff and Susan Munson"/>
    <s v="1st Bank HOA Checking"/>
    <s v="Undeposited Funds"/>
    <n v="-100"/>
    <x v="1"/>
    <n v="1"/>
    <n v="16"/>
    <m/>
    <m/>
    <m/>
    <m/>
    <m/>
  </r>
  <r>
    <s v="Payment"/>
    <d v="2018-09-17T00:00:00"/>
    <d v="2018-09-13T00:00:00"/>
    <n v="2018"/>
    <s v="Keicher, Jeff and Susan Munson"/>
    <s v="1st Bank HOA Checking"/>
    <s v="Undeposited Funds"/>
    <n v="-100"/>
    <x v="1"/>
    <n v="1"/>
    <n v="16"/>
    <m/>
    <m/>
    <m/>
    <m/>
    <m/>
  </r>
  <r>
    <s v="Payment"/>
    <d v="2018-12-03T00:00:00"/>
    <d v="2018-12-03T00:00:00"/>
    <n v="2018"/>
    <s v="Keicher, Jeff and Susan Munson"/>
    <s v="1st Bank HOA Checking"/>
    <s v="Undeposited Funds"/>
    <n v="-300"/>
    <x v="1"/>
    <n v="3"/>
    <n v="16"/>
    <m/>
    <m/>
    <m/>
    <m/>
    <m/>
  </r>
  <r>
    <s v="Payment"/>
    <d v="2019-01-04T00:00:00"/>
    <d v="2019-01-02T00:00:00"/>
    <n v="2019"/>
    <s v="Keicher, Jeff and Susan Munson"/>
    <s v="1st Bank HOA Checking"/>
    <s v="Undeposited Funds"/>
    <n v="-100"/>
    <x v="1"/>
    <n v="1"/>
    <n v="16"/>
    <m/>
    <m/>
    <m/>
    <m/>
    <m/>
  </r>
  <r>
    <s v="Payment"/>
    <d v="2019-02-28T00:00:00"/>
    <d v="2019-02-26T00:00:00"/>
    <n v="2019"/>
    <s v="Keicher, Jeff and Susan Munson"/>
    <s v="1st Bank HOA Checking"/>
    <s v="Undeposited Funds"/>
    <n v="-300"/>
    <x v="1"/>
    <n v="3"/>
    <n v="16"/>
    <m/>
    <m/>
    <m/>
    <m/>
    <m/>
  </r>
  <r>
    <s v="Payment"/>
    <d v="2019-02-28T00:00:00"/>
    <d v="2019-02-26T00:00:00"/>
    <n v="2019"/>
    <s v="Keicher, Jeff and Susan Munson"/>
    <s v="1st Bank HOA Checking"/>
    <s v="Undeposited Funds"/>
    <n v="-8.9499999999999993"/>
    <x v="4"/>
    <m/>
    <n v="16"/>
    <m/>
    <m/>
    <m/>
    <m/>
    <m/>
  </r>
  <r>
    <s v="Payment"/>
    <d v="2019-04-09T00:00:00"/>
    <d v="2019-04-06T00:00:00"/>
    <n v="2019"/>
    <s v="Keicher, Jeff and Susan Munson"/>
    <s v="1st Bank HOA Checking"/>
    <s v="Undeposited Funds"/>
    <n v="-300"/>
    <x v="1"/>
    <n v="3"/>
    <n v="16"/>
    <m/>
    <m/>
    <m/>
    <m/>
    <m/>
  </r>
  <r>
    <s v="Payment"/>
    <d v="2019-04-09T00:00:00"/>
    <d v="2019-04-06T00:00:00"/>
    <n v="2019"/>
    <s v="Keicher, Jeff and Susan Munson"/>
    <s v="1st Bank HOA Checking"/>
    <s v="Undeposited Funds"/>
    <n v="-8.9499999999999993"/>
    <x v="4"/>
    <m/>
    <n v="16"/>
    <m/>
    <m/>
    <m/>
    <m/>
    <m/>
  </r>
  <r>
    <s v="Payment"/>
    <d v="2019-09-09T00:00:00"/>
    <d v="2019-09-06T00:00:00"/>
    <n v="2019"/>
    <s v="Keicher, Jeff and Susan Munson"/>
    <s v="1st Bank HOA Checking"/>
    <s v="Undeposited Funds"/>
    <n v="-300"/>
    <x v="1"/>
    <n v="3"/>
    <n v="16"/>
    <m/>
    <m/>
    <m/>
    <m/>
    <m/>
  </r>
  <r>
    <s v="Payment"/>
    <d v="2019-09-09T00:00:00"/>
    <d v="2019-09-06T00:00:00"/>
    <n v="2019"/>
    <s v="Keicher, Jeff and Susan Munson"/>
    <s v="1st Bank HOA Checking"/>
    <s v="Undeposited Funds"/>
    <n v="-8.9499999999999993"/>
    <x v="4"/>
    <m/>
    <n v="16"/>
    <m/>
    <m/>
    <m/>
    <m/>
    <m/>
  </r>
  <r>
    <s v="Payment"/>
    <d v="2019-12-30T00:00:00"/>
    <d v="2019-12-26T00:00:00"/>
    <n v="2019"/>
    <s v="Keicher, Jeff and Susan Munson"/>
    <s v="1st Bank HOA Checking"/>
    <s v="Undeposited Funds"/>
    <n v="-300"/>
    <x v="1"/>
    <n v="3"/>
    <n v="16"/>
    <m/>
    <m/>
    <m/>
    <m/>
    <m/>
  </r>
  <r>
    <s v="Payment"/>
    <d v="2019-12-30T00:00:00"/>
    <d v="2019-12-26T00:00:00"/>
    <n v="2019"/>
    <s v="Keicher, Jeff and Susan Munson"/>
    <s v="1st Bank HOA Checking"/>
    <s v="Undeposited Funds"/>
    <n v="-8.9499999999999993"/>
    <x v="4"/>
    <m/>
    <n v="16"/>
    <m/>
    <m/>
    <m/>
    <m/>
    <m/>
  </r>
  <r>
    <s v="Payment"/>
    <d v="2006-10-16T00:00:00"/>
    <d v="2006-09-01T00:00:00"/>
    <n v="2006"/>
    <s v="Kaiser, Michael L. &amp; Karen S."/>
    <s v="FNBC Checking 9018"/>
    <s v="Undeposited Funds"/>
    <n v="-150"/>
    <x v="1"/>
    <m/>
    <n v="17"/>
    <s v="Purch June 06, prior to start date of data available"/>
    <m/>
    <m/>
    <m/>
    <m/>
  </r>
  <r>
    <s v="Payment"/>
    <d v="2006-10-16T00:00:00"/>
    <d v="2006-10-03T00:00:00"/>
    <n v="2006"/>
    <s v="Kaiser, Michael L. &amp; Karen S."/>
    <s v="FNBC Checking 9018"/>
    <s v="Undeposited Funds"/>
    <n v="-150"/>
    <x v="1"/>
    <m/>
    <n v="17"/>
    <s v="Opening Balance $300 "/>
    <m/>
    <m/>
    <m/>
    <m/>
  </r>
  <r>
    <s v="Payment"/>
    <d v="2006-12-01T00:00:00"/>
    <d v="2006-11-30T00:00:00"/>
    <n v="2006"/>
    <s v="Kaiser, Michael L. &amp; Karen S."/>
    <s v="FNBC Checking 9018"/>
    <s v="Undeposited Funds"/>
    <n v="-90"/>
    <x v="1"/>
    <m/>
    <n v="17"/>
    <m/>
    <m/>
    <m/>
    <m/>
    <m/>
  </r>
  <r>
    <s v="Payment"/>
    <d v="2006-12-01T00:00:00"/>
    <d v="2006-11-30T00:00:00"/>
    <n v="2006"/>
    <s v="Kaiser, Michael L. &amp; Karen S."/>
    <s v="FNBC Checking 9018"/>
    <s v="Undeposited Funds"/>
    <n v="-50"/>
    <x v="1"/>
    <m/>
    <n v="17"/>
    <m/>
    <m/>
    <m/>
    <m/>
    <m/>
  </r>
  <r>
    <s v="Payment"/>
    <d v="2006-12-18T00:00:00"/>
    <d v="2006-12-14T00:00:00"/>
    <n v="2006"/>
    <s v="Kaiser, Michael L. &amp; Karen S."/>
    <s v="FNBC Checking 9018"/>
    <s v="Undeposited Funds"/>
    <n v="-160"/>
    <x v="1"/>
    <m/>
    <n v="17"/>
    <m/>
    <m/>
    <m/>
    <m/>
    <m/>
  </r>
  <r>
    <s v="Payment"/>
    <d v="2007-01-13T00:00:00"/>
    <d v="2007-01-13T00:00:00"/>
    <n v="2007"/>
    <s v="Kaiser, Michael L. &amp; Karen S."/>
    <s v="FNBC Checking 9018"/>
    <s v="Undeposited Funds"/>
    <n v="-160"/>
    <x v="1"/>
    <n v="1"/>
    <n v="17"/>
    <m/>
    <m/>
    <m/>
    <m/>
    <m/>
  </r>
  <r>
    <s v="Payment"/>
    <d v="2007-02-26T00:00:00"/>
    <d v="2007-02-01T00:00:00"/>
    <n v="2007"/>
    <s v="Kaiser, Michael L. &amp; Karen S."/>
    <s v="FNBC Checking 9018"/>
    <s v="Undeposited Funds"/>
    <n v="-160"/>
    <x v="1"/>
    <n v="1"/>
    <n v="17"/>
    <m/>
    <m/>
    <m/>
    <m/>
    <m/>
  </r>
  <r>
    <s v="Payment"/>
    <d v="2007-03-14T00:00:00"/>
    <d v="2007-03-07T00:00:00"/>
    <n v="2007"/>
    <s v="Kaiser, Michael L. &amp; Karen S."/>
    <s v="FNBC Checking 9018"/>
    <s v="Undeposited Funds"/>
    <n v="-160"/>
    <x v="1"/>
    <n v="1"/>
    <n v="17"/>
    <m/>
    <m/>
    <m/>
    <m/>
    <m/>
  </r>
  <r>
    <s v="Payment"/>
    <d v="2007-03-27T00:00:00"/>
    <d v="2007-03-24T00:00:00"/>
    <n v="2007"/>
    <s v="Kaiser, Michael L. &amp; Karen S."/>
    <s v="FNBC Checking 9018"/>
    <s v="Undeposited Funds"/>
    <n v="-60"/>
    <x v="1"/>
    <s v="?"/>
    <n v="17"/>
    <m/>
    <m/>
    <m/>
    <m/>
    <m/>
  </r>
  <r>
    <s v="Payment"/>
    <d v="2007-04-23T00:00:00"/>
    <d v="2007-04-23T00:00:00"/>
    <n v="2007"/>
    <s v="Kaiser, Michael L. &amp; Karen S."/>
    <s v="FNBC Checking 9018"/>
    <s v="Undeposited Funds"/>
    <n v="-160"/>
    <x v="1"/>
    <n v="1"/>
    <n v="17"/>
    <m/>
    <m/>
    <m/>
    <m/>
    <m/>
  </r>
  <r>
    <s v="Payment"/>
    <d v="2007-05-05T00:00:00"/>
    <d v="2007-05-05T00:00:00"/>
    <n v="2007"/>
    <s v="Kaiser, Michael L. &amp; Karen S."/>
    <s v="FNBC Checking 9018"/>
    <s v="Undeposited Funds"/>
    <n v="-160"/>
    <x v="1"/>
    <n v="1"/>
    <n v="17"/>
    <m/>
    <m/>
    <m/>
    <m/>
    <m/>
  </r>
  <r>
    <s v="Payment"/>
    <d v="2007-06-15T00:00:00"/>
    <d v="2007-06-13T00:00:00"/>
    <n v="2007"/>
    <s v="Kaiser, Michael L. &amp; Karen S."/>
    <s v="FNBC Checking 9018"/>
    <s v="Undeposited Funds"/>
    <n v="-160"/>
    <x v="1"/>
    <n v="1"/>
    <n v="17"/>
    <m/>
    <m/>
    <m/>
    <m/>
    <m/>
  </r>
  <r>
    <s v="Payment"/>
    <d v="2007-07-14T00:00:00"/>
    <d v="2007-07-13T00:00:00"/>
    <n v="2007"/>
    <s v="Kaiser, Michael L. &amp; Karen S."/>
    <s v="FNBC Checking 9018"/>
    <s v="Undeposited Funds"/>
    <n v="-160"/>
    <x v="1"/>
    <n v="1"/>
    <n v="17"/>
    <m/>
    <m/>
    <m/>
    <m/>
    <m/>
  </r>
  <r>
    <s v="Payment"/>
    <d v="2007-08-09T00:00:00"/>
    <d v="2007-08-09T00:00:00"/>
    <n v="2007"/>
    <s v="Kaiser, Michael L. &amp; Karen S."/>
    <s v="FNBC Checking 9018"/>
    <s v="Undeposited Funds"/>
    <n v="-160"/>
    <x v="1"/>
    <n v="1"/>
    <n v="17"/>
    <m/>
    <m/>
    <m/>
    <m/>
    <m/>
  </r>
  <r>
    <s v="Payment"/>
    <d v="2007-09-08T00:00:00"/>
    <d v="2007-09-07T00:00:00"/>
    <n v="2007"/>
    <s v="Kaiser, Michael L. &amp; Karen S."/>
    <s v="FNBC Checking 9018"/>
    <s v="Undeposited Funds"/>
    <n v="-160"/>
    <x v="1"/>
    <n v="1"/>
    <n v="17"/>
    <m/>
    <m/>
    <m/>
    <m/>
    <m/>
  </r>
  <r>
    <s v="Payment"/>
    <d v="2007-11-02T00:00:00"/>
    <d v="2007-10-12T00:00:00"/>
    <n v="2007"/>
    <s v="Kaiser, Michael L. &amp; Karen S."/>
    <s v="FNBC Checking 9018"/>
    <s v="Undeposited Funds"/>
    <n v="-160"/>
    <x v="1"/>
    <n v="1"/>
    <n v="17"/>
    <m/>
    <m/>
    <m/>
    <m/>
    <m/>
  </r>
  <r>
    <s v="Payment"/>
    <d v="2007-11-16T00:00:00"/>
    <d v="2007-11-15T00:00:00"/>
    <n v="2007"/>
    <s v="Kaiser, Michael L. &amp; Karen S."/>
    <s v="FNBC Checking 9018"/>
    <s v="Undeposited Funds"/>
    <n v="-160"/>
    <x v="1"/>
    <n v="1"/>
    <n v="17"/>
    <m/>
    <m/>
    <m/>
    <m/>
    <m/>
  </r>
  <r>
    <s v="Payment"/>
    <d v="2007-12-24T00:00:00"/>
    <d v="2007-12-16T00:00:00"/>
    <n v="2007"/>
    <s v="Kaiser, Michael L. &amp; Karen S."/>
    <s v="FNBC Checking 9018"/>
    <s v="Undeposited Funds"/>
    <n v="-160"/>
    <x v="1"/>
    <n v="1"/>
    <n v="17"/>
    <m/>
    <m/>
    <m/>
    <m/>
    <m/>
  </r>
  <r>
    <s v="Payment"/>
    <d v="2008-02-05T00:00:00"/>
    <d v="2008-01-30T00:00:00"/>
    <n v="2008"/>
    <s v="Kaiser, Michael L. &amp; Karen S."/>
    <s v="FNBC Checking 9018"/>
    <s v="Undeposited Funds"/>
    <n v="-160"/>
    <x v="1"/>
    <n v="1"/>
    <n v="17"/>
    <m/>
    <m/>
    <m/>
    <m/>
    <m/>
  </r>
  <r>
    <s v="Payment"/>
    <d v="2008-02-07T00:00:00"/>
    <d v="2008-02-06T00:00:00"/>
    <n v="2008"/>
    <s v="Kaiser, Michael L. &amp; Karen S."/>
    <s v="FNBC Checking 9018"/>
    <s v="Undeposited Funds"/>
    <n v="-160"/>
    <x v="1"/>
    <n v="1"/>
    <n v="17"/>
    <m/>
    <m/>
    <m/>
    <m/>
    <m/>
  </r>
  <r>
    <s v="Payment"/>
    <d v="2008-03-06T00:00:00"/>
    <d v="2008-03-05T00:00:00"/>
    <n v="2008"/>
    <s v="Kaiser, Michael L. &amp; Karen S."/>
    <s v="FNBC Checking 9018"/>
    <s v="Undeposited Funds"/>
    <n v="-160"/>
    <x v="1"/>
    <n v="1"/>
    <n v="17"/>
    <m/>
    <m/>
    <m/>
    <m/>
    <m/>
  </r>
  <r>
    <s v="Payment"/>
    <d v="2008-04-03T00:00:00"/>
    <d v="2008-04-02T00:00:00"/>
    <n v="2008"/>
    <s v="Kaiser, Michael L. &amp; Karen S."/>
    <s v="FNBC Checking 9018"/>
    <s v="Undeposited Funds"/>
    <n v="-160"/>
    <x v="1"/>
    <n v="1"/>
    <n v="17"/>
    <m/>
    <m/>
    <m/>
    <m/>
    <m/>
  </r>
  <r>
    <s v="Payment"/>
    <d v="2008-06-16T00:00:00"/>
    <d v="2008-06-12T00:00:00"/>
    <n v="2008"/>
    <s v="Kaiser, Michael L. &amp; Karen S."/>
    <s v="FNBC Checking 9018"/>
    <s v="Undeposited Funds"/>
    <n v="-160"/>
    <x v="1"/>
    <n v="1"/>
    <n v="17"/>
    <m/>
    <m/>
    <m/>
    <m/>
    <m/>
  </r>
  <r>
    <s v="Payment"/>
    <d v="2008-07-21T00:00:00"/>
    <d v="2008-07-09T00:00:00"/>
    <n v="2008"/>
    <s v="Kaiser, Michael L. &amp; Karen S."/>
    <s v="FNBC Checking 9018"/>
    <s v="Undeposited Funds"/>
    <n v="-160"/>
    <x v="1"/>
    <n v="1"/>
    <n v="17"/>
    <m/>
    <m/>
    <m/>
    <m/>
    <m/>
  </r>
  <r>
    <s v="Payment"/>
    <d v="2008-09-05T00:00:00"/>
    <d v="2008-08-21T00:00:00"/>
    <n v="2008"/>
    <s v="Kaiser, Michael L. &amp; Karen S."/>
    <s v="FNBC Checking 9018"/>
    <s v="Undeposited Funds"/>
    <n v="-160"/>
    <x v="1"/>
    <n v="1"/>
    <n v="17"/>
    <m/>
    <m/>
    <m/>
    <m/>
    <m/>
  </r>
  <r>
    <s v="Payment"/>
    <d v="2008-09-05T00:00:00"/>
    <d v="2008-09-04T00:00:00"/>
    <n v="2008"/>
    <s v="Kaiser, Michael L. &amp; Karen S."/>
    <s v="FNBC Checking 9018"/>
    <s v="Undeposited Funds"/>
    <n v="-160"/>
    <x v="1"/>
    <n v="1"/>
    <n v="17"/>
    <m/>
    <m/>
    <m/>
    <m/>
    <m/>
  </r>
  <r>
    <s v="Payment"/>
    <d v="2008-10-22T00:00:00"/>
    <d v="2008-10-18T00:00:00"/>
    <n v="2008"/>
    <s v="Kaiser, Michael L. &amp; Karen S."/>
    <s v="FNBC Checking 9018"/>
    <s v="Undeposited Funds"/>
    <n v="-160"/>
    <x v="1"/>
    <n v="1"/>
    <n v="17"/>
    <m/>
    <m/>
    <m/>
    <m/>
    <m/>
  </r>
  <r>
    <s v="Payment"/>
    <d v="2008-12-01T00:00:00"/>
    <d v="2008-11-21T00:00:00"/>
    <n v="2008"/>
    <s v="Kaiser, Michael L. &amp; Karen S."/>
    <s v="FNBC Checking 9018"/>
    <s v="Undeposited Funds"/>
    <n v="-160"/>
    <x v="1"/>
    <n v="1"/>
    <n v="17"/>
    <m/>
    <m/>
    <m/>
    <m/>
    <m/>
  </r>
  <r>
    <s v="Payment"/>
    <d v="2008-12-05T00:00:00"/>
    <d v="2008-12-04T00:00:00"/>
    <n v="2008"/>
    <s v="Kaiser, Michael L. &amp; Karen S."/>
    <s v="FNBC Checking 9018"/>
    <s v="Undeposited Funds"/>
    <n v="-160"/>
    <x v="1"/>
    <n v="1"/>
    <n v="17"/>
    <m/>
    <m/>
    <m/>
    <m/>
    <m/>
  </r>
  <r>
    <s v="Payment"/>
    <d v="2009-01-22T00:00:00"/>
    <d v="2009-01-17T00:00:00"/>
    <n v="2009"/>
    <s v="Kaiser, Michael L. &amp; Karen S."/>
    <s v="FNBC Checking 9018"/>
    <s v="Undeposited Funds"/>
    <n v="-160"/>
    <x v="1"/>
    <n v="1"/>
    <n v="17"/>
    <m/>
    <m/>
    <m/>
    <m/>
    <m/>
  </r>
  <r>
    <s v="Payment"/>
    <d v="2009-02-13T00:00:00"/>
    <d v="2009-02-05T00:00:00"/>
    <n v="2009"/>
    <s v="Kaiser, Michael L. &amp; Karen S."/>
    <s v="FNBC Checking 9018"/>
    <s v="Undeposited Funds"/>
    <n v="-160"/>
    <x v="1"/>
    <n v="1"/>
    <n v="17"/>
    <m/>
    <m/>
    <m/>
    <m/>
    <m/>
  </r>
  <r>
    <s v="Payment"/>
    <d v="2009-03-19T00:00:00"/>
    <d v="2009-03-19T00:00:00"/>
    <n v="2009"/>
    <s v="Kaiser, Michael L. &amp; Karen S."/>
    <s v="FNBC Checking 9018"/>
    <s v="Undeposited Funds"/>
    <n v="-160"/>
    <x v="1"/>
    <n v="1"/>
    <n v="17"/>
    <m/>
    <m/>
    <m/>
    <m/>
    <m/>
  </r>
  <r>
    <s v="Payment"/>
    <d v="2009-05-08T00:00:00"/>
    <d v="2009-04-26T00:00:00"/>
    <n v="2009"/>
    <s v="Kaiser, Michael L. &amp; Karen S."/>
    <s v="FNBC Checking 9018"/>
    <s v="Undeposited Funds"/>
    <n v="-160"/>
    <x v="1"/>
    <n v="1"/>
    <n v="17"/>
    <m/>
    <m/>
    <m/>
    <m/>
    <m/>
  </r>
  <r>
    <s v="Payment"/>
    <d v="2009-05-08T00:00:00"/>
    <d v="2009-05-08T00:00:00"/>
    <n v="2009"/>
    <s v="Kaiser, Michael L. &amp; Karen S."/>
    <s v="FNBC Checking 9018"/>
    <s v="Undeposited Funds"/>
    <n v="-160"/>
    <x v="1"/>
    <n v="1"/>
    <n v="17"/>
    <m/>
    <m/>
    <m/>
    <m/>
    <m/>
  </r>
  <r>
    <s v="Payment"/>
    <d v="2009-07-02T00:00:00"/>
    <d v="2009-06-29T00:00:00"/>
    <n v="2009"/>
    <s v="Kaiser, Michael L. &amp; Karen S."/>
    <s v="FNBC Checking 9018"/>
    <s v="Undeposited Funds"/>
    <n v="-160"/>
    <x v="1"/>
    <n v="1"/>
    <n v="17"/>
    <m/>
    <m/>
    <m/>
    <m/>
    <m/>
  </r>
  <r>
    <s v="Payment"/>
    <d v="2009-07-29T00:00:00"/>
    <d v="2009-07-21T00:00:00"/>
    <n v="2009"/>
    <s v="Kaiser, Michael L. &amp; Karen S."/>
    <s v="FNBC Checking 9018"/>
    <s v="Undeposited Funds"/>
    <n v="-160"/>
    <x v="1"/>
    <n v="1"/>
    <n v="17"/>
    <m/>
    <m/>
    <m/>
    <m/>
    <m/>
  </r>
  <r>
    <s v="Payment"/>
    <d v="2009-08-28T00:00:00"/>
    <d v="2009-08-15T00:00:00"/>
    <n v="2009"/>
    <s v="Kaiser, Michael L. &amp; Karen S."/>
    <s v="FNBC Checking 9018"/>
    <s v="Undeposited Funds"/>
    <n v="-160"/>
    <x v="1"/>
    <n v="1"/>
    <n v="17"/>
    <m/>
    <m/>
    <m/>
    <m/>
    <m/>
  </r>
  <r>
    <s v="Payment"/>
    <d v="2009-10-21T00:00:00"/>
    <d v="2009-10-21T00:00:00"/>
    <n v="2009"/>
    <s v="Kaiser, Michael L. &amp; Karen S."/>
    <s v="1st Bank HOA Checking"/>
    <s v="Undeposited Funds"/>
    <n v="-160"/>
    <x v="1"/>
    <n v="1"/>
    <n v="17"/>
    <m/>
    <m/>
    <m/>
    <m/>
    <m/>
  </r>
  <r>
    <s v="Payment"/>
    <d v="2009-10-21T00:00:00"/>
    <d v="2009-10-21T00:00:00"/>
    <n v="2009"/>
    <s v="Kaiser, Michael L. &amp; Karen S."/>
    <s v="1st Bank HOA Checking"/>
    <s v="Undeposited Funds"/>
    <n v="-160"/>
    <x v="1"/>
    <n v="1"/>
    <n v="17"/>
    <m/>
    <m/>
    <m/>
    <m/>
    <m/>
  </r>
  <r>
    <s v="Payment"/>
    <d v="2009-11-10T00:00:00"/>
    <d v="2009-11-08T00:00:00"/>
    <n v="2009"/>
    <s v="Kaiser, Michael L. &amp; Karen S."/>
    <s v="1st Bank HOA Checking"/>
    <s v="Undeposited Funds"/>
    <n v="-160"/>
    <x v="1"/>
    <n v="1"/>
    <n v="17"/>
    <m/>
    <m/>
    <m/>
    <m/>
    <m/>
  </r>
  <r>
    <s v="Payment"/>
    <d v="2009-12-04T00:00:00"/>
    <d v="2009-12-03T00:00:00"/>
    <n v="2009"/>
    <s v="Kaiser, Michael L. &amp; Karen S."/>
    <s v="1st Bank HOA Checking"/>
    <s v="Undeposited Funds"/>
    <n v="-160"/>
    <x v="1"/>
    <n v="1"/>
    <n v="17"/>
    <m/>
    <m/>
    <m/>
    <m/>
    <m/>
  </r>
  <r>
    <s v="Payment"/>
    <d v="2009-12-04T00:00:00"/>
    <d v="2009-12-03T00:00:00"/>
    <n v="2009"/>
    <s v="Kaiser, Michael L. &amp; Karen S."/>
    <s v="1st Bank HOA Checking"/>
    <s v="Undeposited Funds"/>
    <n v="-160"/>
    <x v="1"/>
    <n v="1"/>
    <n v="17"/>
    <m/>
    <m/>
    <m/>
    <m/>
    <m/>
  </r>
  <r>
    <s v="Payment"/>
    <d v="2010-01-28T00:00:00"/>
    <d v="2010-01-28T00:00:00"/>
    <n v="2010"/>
    <s v="Kaiser, Michael L. &amp; Karen S."/>
    <s v="1st Bank HOA Checking"/>
    <s v="Undeposited Funds"/>
    <n v="-125"/>
    <x v="1"/>
    <n v="1"/>
    <n v="17"/>
    <m/>
    <m/>
    <m/>
    <m/>
    <m/>
  </r>
  <r>
    <s v="Payment"/>
    <d v="2010-02-22T00:00:00"/>
    <d v="2010-02-19T00:00:00"/>
    <n v="2010"/>
    <s v="Kaiser, Michael L. &amp; Karen S."/>
    <s v="1st Bank HOA Checking"/>
    <s v="Undeposited Funds"/>
    <n v="-125"/>
    <x v="1"/>
    <n v="1"/>
    <n v="17"/>
    <m/>
    <m/>
    <m/>
    <m/>
    <m/>
  </r>
  <r>
    <s v="Payment"/>
    <d v="2010-03-19T00:00:00"/>
    <d v="2010-03-18T00:00:00"/>
    <n v="2010"/>
    <s v="Kaiser, Michael L. &amp; Karen S."/>
    <s v="1st Bank HOA Checking"/>
    <s v="Undeposited Funds"/>
    <n v="-125"/>
    <x v="1"/>
    <n v="1"/>
    <n v="17"/>
    <m/>
    <m/>
    <m/>
    <m/>
    <m/>
  </r>
  <r>
    <s v="Payment"/>
    <d v="2010-04-16T00:00:00"/>
    <d v="2010-04-15T00:00:00"/>
    <n v="2010"/>
    <s v="Kaiser, Michael L. &amp; Karen S."/>
    <s v="1st Bank HOA Checking"/>
    <s v="Undeposited Funds"/>
    <n v="-125"/>
    <x v="1"/>
    <n v="1"/>
    <n v="17"/>
    <m/>
    <m/>
    <m/>
    <m/>
    <m/>
  </r>
  <r>
    <s v="Payment"/>
    <d v="2010-05-07T00:00:00"/>
    <d v="2010-05-07T00:00:00"/>
    <n v="2010"/>
    <s v="Kaiser, Michael L. &amp; Karen S."/>
    <s v="1st Bank HOA Checking"/>
    <s v="Undeposited Funds"/>
    <n v="-125"/>
    <x v="1"/>
    <n v="1"/>
    <n v="17"/>
    <m/>
    <m/>
    <m/>
    <m/>
    <m/>
  </r>
  <r>
    <s v="Payment"/>
    <d v="2010-06-26T00:00:00"/>
    <d v="2010-06-26T00:00:00"/>
    <n v="2010"/>
    <s v="Kaiser, Michael L. &amp; Karen S."/>
    <s v="1st Bank HOA Checking"/>
    <s v="Undeposited Funds"/>
    <n v="-125"/>
    <x v="1"/>
    <n v="1"/>
    <n v="17"/>
    <m/>
    <m/>
    <m/>
    <m/>
    <m/>
  </r>
  <r>
    <s v="Payment"/>
    <d v="2010-08-06T00:00:00"/>
    <d v="2010-08-05T00:00:00"/>
    <n v="2010"/>
    <s v="Kaiser, Michael L. &amp; Karen S."/>
    <s v="1st Bank HOA Checking"/>
    <s v="Undeposited Funds"/>
    <n v="-125"/>
    <x v="1"/>
    <n v="1"/>
    <n v="17"/>
    <m/>
    <m/>
    <m/>
    <m/>
    <m/>
  </r>
  <r>
    <s v="Payment"/>
    <d v="2010-08-06T00:00:00"/>
    <d v="2010-08-05T00:00:00"/>
    <n v="2010"/>
    <s v="Kaiser, Michael L. &amp; Karen S."/>
    <s v="1st Bank HOA Checking"/>
    <s v="Undeposited Funds"/>
    <n v="-125"/>
    <x v="1"/>
    <n v="1"/>
    <n v="17"/>
    <m/>
    <m/>
    <m/>
    <m/>
    <m/>
  </r>
  <r>
    <s v="Payment"/>
    <d v="2010-10-01T00:00:00"/>
    <d v="2010-09-30T00:00:00"/>
    <n v="2010"/>
    <s v="Kaiser, Michael L. &amp; Karen S."/>
    <s v="1st Bank HOA Checking"/>
    <s v="Undeposited Funds"/>
    <n v="-125"/>
    <x v="1"/>
    <n v="1"/>
    <n v="17"/>
    <m/>
    <m/>
    <m/>
    <m/>
    <m/>
  </r>
  <r>
    <s v="Payment"/>
    <d v="2010-10-01T00:00:00"/>
    <d v="2010-09-30T00:00:00"/>
    <n v="2010"/>
    <s v="Kaiser, Michael L. &amp; Karen S."/>
    <s v="1st Bank HOA Checking"/>
    <s v="Undeposited Funds"/>
    <n v="-125"/>
    <x v="1"/>
    <n v="1"/>
    <n v="17"/>
    <m/>
    <m/>
    <m/>
    <m/>
    <m/>
  </r>
  <r>
    <s v="Payment"/>
    <d v="2010-11-08T00:00:00"/>
    <d v="2010-11-07T00:00:00"/>
    <n v="2010"/>
    <s v="Kaiser, Michael L. &amp; Karen S."/>
    <s v="1st Bank HOA Checking"/>
    <s v="Undeposited Funds"/>
    <n v="-125"/>
    <x v="1"/>
    <n v="1"/>
    <n v="17"/>
    <m/>
    <m/>
    <m/>
    <m/>
    <m/>
  </r>
  <r>
    <s v="Payment"/>
    <d v="2010-12-10T00:00:00"/>
    <d v="2010-12-09T00:00:00"/>
    <n v="2010"/>
    <s v="Kaiser, Michael L. &amp; Karen S."/>
    <s v="1st Bank HOA Checking"/>
    <s v="Undeposited Funds"/>
    <n v="-125"/>
    <x v="1"/>
    <n v="1"/>
    <n v="17"/>
    <m/>
    <m/>
    <m/>
    <m/>
    <m/>
  </r>
  <r>
    <s v="Payment"/>
    <d v="2011-01-10T00:00:00"/>
    <d v="2011-01-10T00:00:00"/>
    <n v="2011"/>
    <s v="Kaiser, Michael L. &amp; Karen S."/>
    <s v="1st Bank HOA Checking"/>
    <s v="Undeposited Funds"/>
    <n v="-125"/>
    <x v="1"/>
    <n v="1"/>
    <n v="17"/>
    <m/>
    <m/>
    <m/>
    <m/>
    <m/>
  </r>
  <r>
    <s v="Payment"/>
    <d v="2011-02-08T00:00:00"/>
    <d v="2011-02-08T00:00:00"/>
    <n v="2011"/>
    <s v="Kaiser, Michael L. &amp; Karen S."/>
    <s v="1st Bank HOA Checking"/>
    <s v="Undeposited Funds"/>
    <n v="-125"/>
    <x v="1"/>
    <n v="1"/>
    <n v="17"/>
    <m/>
    <m/>
    <m/>
    <m/>
    <m/>
  </r>
  <r>
    <s v="Payment"/>
    <d v="2011-03-04T00:00:00"/>
    <d v="2011-03-03T00:00:00"/>
    <n v="2011"/>
    <s v="Kaiser, Michael L. &amp; Karen S."/>
    <s v="1st Bank HOA Checking"/>
    <s v="Undeposited Funds"/>
    <n v="-125"/>
    <x v="1"/>
    <n v="1"/>
    <n v="17"/>
    <m/>
    <m/>
    <m/>
    <m/>
    <m/>
  </r>
  <r>
    <s v="Payment"/>
    <d v="2011-04-18T00:00:00"/>
    <d v="2011-04-14T00:00:00"/>
    <n v="2011"/>
    <s v="Kaiser, Michael L. &amp; Karen S."/>
    <s v="1st Bank HOA Checking"/>
    <s v="Undeposited Funds"/>
    <n v="-125"/>
    <x v="1"/>
    <n v="1"/>
    <n v="17"/>
    <m/>
    <m/>
    <m/>
    <m/>
    <m/>
  </r>
  <r>
    <s v="Payment"/>
    <d v="2011-05-13T00:00:00"/>
    <d v="2011-05-13T00:00:00"/>
    <n v="2011"/>
    <s v="Kaiser, Michael L. &amp; Karen S."/>
    <s v="1st Bank HOA Checking"/>
    <s v="Undeposited Funds"/>
    <n v="-125"/>
    <x v="1"/>
    <n v="1"/>
    <n v="17"/>
    <m/>
    <m/>
    <m/>
    <m/>
    <m/>
  </r>
  <r>
    <s v="Payment"/>
    <d v="2011-06-10T00:00:00"/>
    <d v="2011-06-10T00:00:00"/>
    <n v="2011"/>
    <s v="Kaiser, Michael L. &amp; Karen S."/>
    <s v="1st Bank HOA Checking"/>
    <s v="Undeposited Funds"/>
    <n v="-125"/>
    <x v="1"/>
    <n v="1"/>
    <n v="17"/>
    <m/>
    <m/>
    <m/>
    <m/>
    <m/>
  </r>
  <r>
    <s v="Payment"/>
    <d v="2011-07-18T00:00:00"/>
    <d v="2011-07-16T00:00:00"/>
    <n v="2011"/>
    <s v="Kaiser, Michael L. &amp; Karen S."/>
    <s v="1st Bank HOA Checking"/>
    <s v="Undeposited Funds"/>
    <n v="-125"/>
    <x v="1"/>
    <n v="1"/>
    <n v="17"/>
    <m/>
    <m/>
    <m/>
    <m/>
    <m/>
  </r>
  <r>
    <s v="Payment"/>
    <d v="2011-08-26T00:00:00"/>
    <d v="2011-08-24T00:00:00"/>
    <n v="2011"/>
    <s v="Kaiser, Michael L. &amp; Karen S."/>
    <s v="1st Bank HOA Checking"/>
    <s v="Undeposited Funds"/>
    <n v="-125"/>
    <x v="1"/>
    <n v="1"/>
    <n v="17"/>
    <m/>
    <m/>
    <m/>
    <m/>
    <m/>
  </r>
  <r>
    <s v="Payment"/>
    <d v="2011-10-10T00:00:00"/>
    <d v="2011-10-07T00:00:00"/>
    <n v="2011"/>
    <s v="Kaiser, Michael L. &amp; Karen S."/>
    <s v="1st Bank HOA Checking"/>
    <s v="Undeposited Funds"/>
    <n v="-125"/>
    <x v="1"/>
    <n v="1"/>
    <n v="17"/>
    <m/>
    <m/>
    <m/>
    <m/>
    <m/>
  </r>
  <r>
    <s v="Payment"/>
    <d v="2011-10-10T00:00:00"/>
    <d v="2011-10-07T00:00:00"/>
    <n v="2011"/>
    <s v="Kaiser, Michael L. &amp; Karen S."/>
    <s v="1st Bank HOA Checking"/>
    <s v="Undeposited Funds"/>
    <n v="-125"/>
    <x v="1"/>
    <n v="1"/>
    <n v="17"/>
    <m/>
    <m/>
    <m/>
    <m/>
    <m/>
  </r>
  <r>
    <s v="Payment"/>
    <d v="2011-11-18T00:00:00"/>
    <d v="2011-11-18T00:00:00"/>
    <n v="2011"/>
    <s v="Kaiser, Michael L. &amp; Karen S."/>
    <s v="1st Bank HOA Checking"/>
    <s v="Undeposited Funds"/>
    <n v="-125"/>
    <x v="1"/>
    <n v="1"/>
    <n v="17"/>
    <m/>
    <m/>
    <m/>
    <m/>
    <m/>
  </r>
  <r>
    <s v="Payment"/>
    <d v="2011-12-23T00:00:00"/>
    <d v="2011-12-22T00:00:00"/>
    <n v="2011"/>
    <s v="Green, Jonathon &amp; Laurel Hamilton"/>
    <s v="1st Bank HOA Checking"/>
    <s v="Undeposited Funds"/>
    <n v="-125"/>
    <x v="1"/>
    <n v="1"/>
    <n v="17"/>
    <m/>
    <m/>
    <m/>
    <m/>
    <m/>
  </r>
  <r>
    <s v="Payment"/>
    <d v="2012-03-16T00:00:00"/>
    <d v="2012-03-16T00:00:00"/>
    <n v="2012"/>
    <s v="Green, Jonathon &amp; Laurel Hamilton"/>
    <s v="1st Bank HOA Checking"/>
    <s v="Undeposited Funds"/>
    <n v="-375"/>
    <x v="1"/>
    <n v="3"/>
    <n v="17"/>
    <m/>
    <m/>
    <m/>
    <m/>
    <m/>
  </r>
  <r>
    <s v="Payment"/>
    <d v="2012-05-03T00:00:00"/>
    <d v="2012-05-03T00:00:00"/>
    <n v="2012"/>
    <s v="Green, Jonathon &amp; Laurel Hamilton"/>
    <s v="1st Bank HOA Checking"/>
    <s v="Undeposited Funds"/>
    <n v="-125"/>
    <x v="1"/>
    <n v="1"/>
    <n v="17"/>
    <m/>
    <m/>
    <m/>
    <m/>
    <m/>
  </r>
  <r>
    <s v="Payment"/>
    <d v="2012-06-11T00:00:00"/>
    <d v="2012-06-11T00:00:00"/>
    <n v="2012"/>
    <s v="Green, Jonathon &amp; Laurel Hamilton"/>
    <s v="1st Bank HOA Checking"/>
    <s v="Undeposited Funds"/>
    <n v="-125"/>
    <x v="1"/>
    <n v="1"/>
    <n v="17"/>
    <m/>
    <m/>
    <m/>
    <m/>
    <m/>
  </r>
  <r>
    <s v="Payment"/>
    <d v="2012-09-07T00:00:00"/>
    <d v="2012-09-07T00:00:00"/>
    <n v="2012"/>
    <s v="Green, Jonathon &amp; Laurel Hamilton"/>
    <s v="1st Bank HOA Checking"/>
    <s v="Undeposited Funds"/>
    <n v="-375"/>
    <x v="1"/>
    <n v="3"/>
    <n v="17"/>
    <m/>
    <m/>
    <m/>
    <m/>
    <m/>
  </r>
  <r>
    <s v="Payment"/>
    <d v="2012-10-11T00:00:00"/>
    <d v="2012-10-10T00:00:00"/>
    <n v="2012"/>
    <s v="Green, Jonathon &amp; Laurel Hamilton"/>
    <s v="1st Bank HOA Checking"/>
    <s v="Undeposited Funds"/>
    <n v="-125"/>
    <x v="1"/>
    <n v="1"/>
    <n v="17"/>
    <m/>
    <m/>
    <m/>
    <m/>
    <m/>
  </r>
  <r>
    <s v="Payment"/>
    <d v="2012-11-23T00:00:00"/>
    <d v="2012-11-21T00:00:00"/>
    <n v="2012"/>
    <s v="Green, Jonathon &amp; Laurel Hamilton"/>
    <s v="1st Bank HOA Checking"/>
    <s v="Undeposited Funds"/>
    <n v="-250"/>
    <x v="1"/>
    <n v="2"/>
    <n v="17"/>
    <m/>
    <m/>
    <m/>
    <m/>
    <m/>
  </r>
  <r>
    <s v="Payment"/>
    <d v="2012-12-28T00:00:00"/>
    <d v="2012-12-28T00:00:00"/>
    <n v="2012"/>
    <s v="Green, Jonathon &amp; Laurel Hamilton"/>
    <s v="1st Bank HOA Checking"/>
    <s v="Undeposited Funds"/>
    <n v="-125"/>
    <x v="1"/>
    <n v="1"/>
    <n v="17"/>
    <m/>
    <m/>
    <m/>
    <m/>
    <m/>
  </r>
  <r>
    <s v="Payment"/>
    <d v="2013-03-18T00:00:00"/>
    <d v="2013-03-16T00:00:00"/>
    <n v="2013"/>
    <s v="Green, Jonathon &amp; Laurel Hamilton"/>
    <s v="1st Bank HOA Checking"/>
    <s v="Undeposited Funds"/>
    <n v="-250"/>
    <x v="1"/>
    <n v="2"/>
    <n v="17"/>
    <m/>
    <m/>
    <m/>
    <m/>
    <m/>
  </r>
  <r>
    <s v="Payment"/>
    <d v="2013-04-04T00:00:00"/>
    <d v="2013-04-03T00:00:00"/>
    <n v="2013"/>
    <s v="Green, Jonathon &amp; Laurel Hamilton"/>
    <s v="1st Bank HOA Checking"/>
    <s v="Undeposited Funds"/>
    <n v="-125"/>
    <x v="1"/>
    <n v="1"/>
    <n v="17"/>
    <m/>
    <m/>
    <m/>
    <m/>
    <m/>
  </r>
  <r>
    <s v="Payment"/>
    <d v="2013-05-09T00:00:00"/>
    <d v="2013-05-08T00:00:00"/>
    <n v="2013"/>
    <s v="Green, Jonathon &amp; Laurel Hamilton"/>
    <s v="1st Bank HOA Checking"/>
    <s v="Undeposited Funds"/>
    <n v="-500"/>
    <x v="1"/>
    <n v="4"/>
    <n v="17"/>
    <m/>
    <m/>
    <m/>
    <m/>
    <m/>
  </r>
  <r>
    <s v="Payment"/>
    <d v="2013-08-19T00:00:00"/>
    <d v="2013-08-19T00:00:00"/>
    <n v="2013"/>
    <s v="Green, Jonathon &amp; Laurel Hamilton"/>
    <s v="1st Bank HOA Checking"/>
    <s v="Undeposited Funds"/>
    <n v="-125"/>
    <x v="1"/>
    <n v="1"/>
    <n v="17"/>
    <m/>
    <m/>
    <m/>
    <m/>
    <m/>
  </r>
  <r>
    <s v="Payment"/>
    <d v="2013-10-04T00:00:00"/>
    <d v="2013-10-03T00:00:00"/>
    <n v="2013"/>
    <s v="Green, Jonathon &amp; Laurel Hamilton"/>
    <s v="1st Bank HOA Checking"/>
    <s v="Undeposited Funds"/>
    <n v="-500"/>
    <x v="1"/>
    <n v="4"/>
    <n v="17"/>
    <m/>
    <m/>
    <m/>
    <m/>
    <m/>
  </r>
  <r>
    <s v="Payment"/>
    <d v="2014-05-06T00:00:00"/>
    <d v="2014-05-04T00:00:00"/>
    <n v="2014"/>
    <s v="Green, Jonathon &amp; Laurel Hamilton"/>
    <s v="1st Bank HOA Checking"/>
    <s v="Undeposited Funds"/>
    <n v="100"/>
    <x v="0"/>
    <s v="2014 (complete)"/>
    <n v="17"/>
    <m/>
    <m/>
    <m/>
    <m/>
    <m/>
  </r>
  <r>
    <s v="Payment"/>
    <d v="2014-05-06T00:00:00"/>
    <d v="2014-05-04T00:00:00"/>
    <n v="2014"/>
    <s v="Green, Jonathon &amp; Laurel Hamilton"/>
    <s v="1st Bank HOA Checking"/>
    <s v="Undeposited Funds"/>
    <n v="-1500"/>
    <x v="1"/>
    <s v="2014 (complete)"/>
    <n v="17"/>
    <m/>
    <m/>
    <m/>
    <m/>
    <m/>
  </r>
  <r>
    <s v="Payment"/>
    <d v="2016-04-06T00:00:00"/>
    <d v="2016-04-06T00:00:00"/>
    <n v="2016"/>
    <s v="Green, Jonathon &amp; Laurel Hamilton"/>
    <s v="1st Bank HOA Checking"/>
    <s v="Undeposited Funds"/>
    <n v="-1500"/>
    <x v="1"/>
    <m/>
    <n v="17"/>
    <s v="2015 Dues + Jan - Mar 2016"/>
    <m/>
    <m/>
    <m/>
    <m/>
  </r>
  <r>
    <s v="Payment"/>
    <d v="2016-11-22T00:00:00"/>
    <d v="2016-11-22T00:00:00"/>
    <n v="2016"/>
    <s v="Sharma, Rajiv and Kathleen"/>
    <s v="1st Bank HOA Checking"/>
    <s v="Undeposited Funds"/>
    <n v="-200"/>
    <x v="1"/>
    <n v="2"/>
    <n v="17"/>
    <m/>
    <m/>
    <m/>
    <m/>
    <m/>
  </r>
  <r>
    <s v="Payment"/>
    <d v="2017-04-21T00:00:00"/>
    <d v="2017-04-10T00:00:00"/>
    <n v="2017"/>
    <s v="Sharma, Rajiv and Kathleen"/>
    <s v="1st Bank HOA Checking"/>
    <s v="Undeposited Funds"/>
    <n v="100"/>
    <x v="0"/>
    <s v="2017 (complete)"/>
    <n v="17"/>
    <m/>
    <m/>
    <m/>
    <m/>
    <m/>
  </r>
  <r>
    <s v="Payment"/>
    <d v="2017-04-21T00:00:00"/>
    <d v="2017-04-10T00:00:00"/>
    <n v="2017"/>
    <s v="Sharma, Rajiv and Kathleen"/>
    <s v="1st Bank HOA Checking"/>
    <s v="Undeposited Funds"/>
    <n v="-1200"/>
    <x v="1"/>
    <s v="2017 (complete)"/>
    <n v="17"/>
    <m/>
    <m/>
    <m/>
    <m/>
    <m/>
  </r>
  <r>
    <s v="Payment"/>
    <d v="2017-12-08T00:00:00"/>
    <d v="2017-12-06T00:00:00"/>
    <n v="2017"/>
    <s v="Sharma, Rajiv and Kathleen"/>
    <s v="1st Bank HOA Checking"/>
    <s v="Undeposited Funds"/>
    <n v="-45"/>
    <x v="5"/>
    <m/>
    <n v="17"/>
    <m/>
    <m/>
    <m/>
    <m/>
    <m/>
  </r>
  <r>
    <s v="Payment"/>
    <d v="2018-02-01T00:00:00"/>
    <d v="2018-01-29T00:00:00"/>
    <n v="2018"/>
    <s v="Sharma, Rajiv and Kathleen"/>
    <s v="1st Bank HOA Checking"/>
    <s v="Undeposited Funds"/>
    <n v="100"/>
    <x v="0"/>
    <s v="2018 (complete)"/>
    <n v="17"/>
    <m/>
    <m/>
    <m/>
    <m/>
    <m/>
  </r>
  <r>
    <s v="Payment"/>
    <d v="2018-02-01T00:00:00"/>
    <d v="2018-01-29T00:00:00"/>
    <n v="2018"/>
    <s v="Sharma, Rajiv and Kathleen"/>
    <s v="1st Bank HOA Checking"/>
    <s v="Undeposited Funds"/>
    <n v="-1200"/>
    <x v="1"/>
    <s v="2018 (complete)"/>
    <n v="17"/>
    <m/>
    <m/>
    <m/>
    <m/>
    <m/>
  </r>
  <r>
    <s v="Payment"/>
    <d v="2018-12-10T00:00:00"/>
    <d v="2018-12-07T00:00:00"/>
    <n v="2018"/>
    <s v="Sharma, Rajiv and Kathleen"/>
    <s v="1st Bank HOA Checking"/>
    <s v="Undeposited Funds"/>
    <n v="-137.5"/>
    <x v="9"/>
    <m/>
    <n v="17"/>
    <m/>
    <m/>
    <m/>
    <m/>
    <m/>
  </r>
  <r>
    <s v="Payment"/>
    <d v="2019-01-28T00:00:00"/>
    <d v="2019-01-25T00:00:00"/>
    <n v="2019"/>
    <s v="Sharma, Rajiv and Kathleen"/>
    <s v="1st Bank HOA Checking"/>
    <s v="Undeposited Funds"/>
    <n v="-85.71"/>
    <x v="9"/>
    <m/>
    <n v="17"/>
    <m/>
    <m/>
    <m/>
    <m/>
    <m/>
  </r>
  <r>
    <s v="Payment"/>
    <d v="2019-02-26T00:00:00"/>
    <d v="2019-02-26T00:00:00"/>
    <n v="2019"/>
    <s v="Sharma, Rajiv and Kathleen"/>
    <s v="1st Bank HOA Checking"/>
    <s v="Undeposited Funds"/>
    <n v="-300"/>
    <x v="1"/>
    <n v="3"/>
    <n v="17"/>
    <m/>
    <m/>
    <m/>
    <m/>
    <m/>
  </r>
  <r>
    <s v="Payment"/>
    <d v="2019-04-08T00:00:00"/>
    <d v="2019-04-07T00:00:00"/>
    <n v="2019"/>
    <s v="Sharma, Rajiv and Kathleen"/>
    <s v="1st Bank HOA Checking"/>
    <s v="Undeposited Funds"/>
    <n v="-300"/>
    <x v="1"/>
    <n v="3"/>
    <n v="17"/>
    <m/>
    <m/>
    <m/>
    <m/>
    <m/>
  </r>
  <r>
    <s v="Payment"/>
    <d v="2019-07-09T00:00:00"/>
    <d v="2019-07-09T00:00:00"/>
    <n v="2019"/>
    <s v="Sharma, Rajiv and Kathleen"/>
    <s v="1st Bank HOA Checking"/>
    <s v="Undeposited Funds"/>
    <n v="-300"/>
    <x v="1"/>
    <n v="3"/>
    <n v="17"/>
    <m/>
    <m/>
    <m/>
    <m/>
    <m/>
  </r>
  <r>
    <s v="Payment"/>
    <d v="2019-10-15T00:00:00"/>
    <d v="2019-10-11T00:00:00"/>
    <n v="2019"/>
    <s v="Sharma, Rajiv and Kathleen"/>
    <s v="1st Bank HOA Checking"/>
    <s v="Undeposited Funds"/>
    <n v="-300"/>
    <x v="1"/>
    <n v="3"/>
    <n v="17"/>
    <m/>
    <m/>
    <m/>
    <m/>
    <m/>
  </r>
  <r>
    <s v="Payment"/>
    <d v="2008-01-04T00:00:00"/>
    <d v="2008-01-04T00:00:00"/>
    <n v="2008"/>
    <s v="Aucoin, Chris and Evelyn"/>
    <s v="FNBC Savings 2184"/>
    <s v="Undeposited Funds"/>
    <n v="-450"/>
    <x v="2"/>
    <s v="$450 deposit 1/4/08"/>
    <n v="18"/>
    <s v="Changed fm &quot;Dues&quot; to &quot;Working Capital Contribution&quot;; in QB as Reserve Funds"/>
    <m/>
    <m/>
    <m/>
    <m/>
  </r>
  <r>
    <s v="Payment"/>
    <d v="2008-01-04T00:00:00"/>
    <d v="2008-01-04T00:00:00"/>
    <n v="2008"/>
    <s v="Aucoin, Chris and Evelyn"/>
    <s v="FNBC Checking 9018"/>
    <s v="Undeposited Funds"/>
    <n v="-160"/>
    <x v="1"/>
    <s v="Jan 2008"/>
    <n v="18"/>
    <s v="Purch 1/3/08"/>
    <m/>
    <m/>
    <m/>
    <m/>
  </r>
  <r>
    <s v="Payment"/>
    <d v="2008-02-26T00:00:00"/>
    <d v="2008-02-22T00:00:00"/>
    <n v="2008"/>
    <s v="Aucoin, Chris and Evelyn"/>
    <s v="FNBC Checking 9018"/>
    <s v="Undeposited Funds"/>
    <n v="-320"/>
    <x v="1"/>
    <s v="Feb-Mar 2008"/>
    <n v="18"/>
    <m/>
    <m/>
    <m/>
    <m/>
    <m/>
  </r>
  <r>
    <s v="Payment"/>
    <d v="2008-07-03T00:00:00"/>
    <d v="2008-06-30T00:00:00"/>
    <n v="2008"/>
    <s v="Aucoin, Chris and Evelyn"/>
    <s v="FNBC Checking 9018"/>
    <s v="Undeposited Funds"/>
    <n v="-320"/>
    <x v="1"/>
    <s v="Apr-May 2008"/>
    <n v="18"/>
    <m/>
    <m/>
    <m/>
    <m/>
    <m/>
  </r>
  <r>
    <s v="Payment"/>
    <d v="2008-09-20T00:00:00"/>
    <d v="2008-09-18T00:00:00"/>
    <n v="2008"/>
    <s v="Aucoin, Chris and Evelyn"/>
    <s v="FNBC Checking 9018"/>
    <s v="Undeposited Funds"/>
    <n v="-640"/>
    <x v="1"/>
    <s v="Jun-Sept 2008"/>
    <n v="18"/>
    <m/>
    <m/>
    <m/>
    <m/>
    <m/>
  </r>
  <r>
    <s v="Payment"/>
    <d v="2008-12-31T00:00:00"/>
    <d v="2008-12-18T00:00:00"/>
    <n v="2008"/>
    <s v="Aucoin, Chris and Evelyn"/>
    <s v="FNBC Checking 9018"/>
    <s v="Undeposited Funds"/>
    <n v="-480"/>
    <x v="1"/>
    <s v="Q4 2008"/>
    <n v="18"/>
    <m/>
    <m/>
    <m/>
    <m/>
    <m/>
  </r>
  <r>
    <s v="Payment"/>
    <d v="2009-04-07T00:00:00"/>
    <d v="2009-04-03T00:00:00"/>
    <n v="2009"/>
    <s v="Aucoin, Chris and Evelyn"/>
    <s v="FNBC Checking 9018"/>
    <s v="Undeposited Funds"/>
    <n v="-480"/>
    <x v="1"/>
    <s v="Q1 2009"/>
    <n v="18"/>
    <m/>
    <m/>
    <m/>
    <m/>
    <m/>
  </r>
  <r>
    <s v="Payment"/>
    <d v="2009-08-12T00:00:00"/>
    <d v="2009-08-05T00:00:00"/>
    <n v="2009"/>
    <s v="Aucoin, Chris and Evelyn"/>
    <s v="FNBC Checking 9018"/>
    <s v="Undeposited Funds"/>
    <n v="-480"/>
    <x v="1"/>
    <s v="Q2 2009"/>
    <n v="18"/>
    <m/>
    <m/>
    <m/>
    <m/>
    <m/>
  </r>
  <r>
    <s v="Payment"/>
    <d v="2009-12-04T00:00:00"/>
    <d v="2009-12-03T00:00:00"/>
    <n v="2009"/>
    <s v="Aucoin, Chris and Evelyn"/>
    <s v="1st Bank HOA Checking"/>
    <s v="Undeposited Funds"/>
    <n v="-960"/>
    <x v="1"/>
    <s v="Jul-Dec 2009"/>
    <n v="18"/>
    <m/>
    <m/>
    <m/>
    <m/>
    <m/>
  </r>
  <r>
    <s v="Payment"/>
    <d v="2010-02-22T00:00:00"/>
    <d v="2010-02-19T00:00:00"/>
    <n v="2010"/>
    <s v="Aucoin, Chris and Evelyn"/>
    <s v="1st Bank HOA Checking"/>
    <s v="Undeposited Funds"/>
    <n v="37.5"/>
    <x v="0"/>
    <s v="2010 (complete)"/>
    <n v="18"/>
    <m/>
    <m/>
    <m/>
    <m/>
    <m/>
  </r>
  <r>
    <s v="Payment"/>
    <d v="2010-02-22T00:00:00"/>
    <d v="2010-02-19T00:00:00"/>
    <n v="2010"/>
    <s v="Aucoin, Chris and Evelyn"/>
    <s v="1st Bank HOA Checking"/>
    <s v="Undeposited Funds"/>
    <n v="-1500"/>
    <x v="1"/>
    <s v="2010 (complete)"/>
    <n v="18"/>
    <m/>
    <m/>
    <m/>
    <m/>
    <m/>
  </r>
  <r>
    <s v="Payment"/>
    <d v="2011-02-08T00:00:00"/>
    <d v="2011-02-08T00:00:00"/>
    <n v="2011"/>
    <s v="Aucoin, Chris and Evelyn"/>
    <s v="1st Bank HOA Checking"/>
    <s v="Undeposited Funds"/>
    <n v="37.5"/>
    <x v="0"/>
    <s v="2011 (complete)"/>
    <n v="18"/>
    <m/>
    <m/>
    <m/>
    <m/>
    <m/>
  </r>
  <r>
    <s v="Payment"/>
    <d v="2011-02-08T00:00:00"/>
    <d v="2011-02-08T00:00:00"/>
    <n v="2011"/>
    <s v="Aucoin, Chris and Evelyn"/>
    <s v="1st Bank HOA Checking"/>
    <s v="Undeposited Funds"/>
    <n v="-1500"/>
    <x v="1"/>
    <s v="2011 (complete)"/>
    <n v="18"/>
    <m/>
    <m/>
    <m/>
    <m/>
    <m/>
  </r>
  <r>
    <s v="Payment"/>
    <d v="2012-02-06T00:00:00"/>
    <d v="2012-02-05T00:00:00"/>
    <n v="2012"/>
    <s v="Aucoin, Chris and Evelyn"/>
    <s v="1st Bank HOA Checking"/>
    <s v="Undeposited Funds"/>
    <n v="37.5"/>
    <x v="0"/>
    <s v="2012 (complete)"/>
    <n v="18"/>
    <m/>
    <m/>
    <m/>
    <m/>
    <m/>
  </r>
  <r>
    <s v="Payment"/>
    <d v="2012-02-06T00:00:00"/>
    <d v="2012-02-05T00:00:00"/>
    <n v="2012"/>
    <s v="Aucoin, Chris and Evelyn"/>
    <s v="1st Bank HOA Checking"/>
    <s v="Undeposited Funds"/>
    <n v="-1500"/>
    <x v="1"/>
    <s v="2012 (complete)"/>
    <n v="18"/>
    <m/>
    <m/>
    <m/>
    <m/>
    <m/>
  </r>
  <r>
    <s v="Payment"/>
    <d v="2013-02-22T00:00:00"/>
    <d v="2013-02-22T00:00:00"/>
    <n v="2013"/>
    <s v="Aucoin, Chris and Evelyn"/>
    <s v="1st Bank HOA Checking"/>
    <s v="Undeposited Funds"/>
    <n v="60"/>
    <x v="0"/>
    <s v="2013 (complete)"/>
    <n v="18"/>
    <m/>
    <m/>
    <m/>
    <m/>
    <m/>
  </r>
  <r>
    <s v="Payment"/>
    <d v="2013-02-22T00:00:00"/>
    <d v="2013-02-22T00:00:00"/>
    <n v="2013"/>
    <s v="Aucoin, Chris and Evelyn"/>
    <s v="1st Bank HOA Checking"/>
    <s v="Undeposited Funds"/>
    <n v="-1500"/>
    <x v="1"/>
    <s v="2013 (complete)"/>
    <n v="18"/>
    <m/>
    <m/>
    <m/>
    <m/>
    <m/>
  </r>
  <r>
    <s v="Payment"/>
    <d v="2014-05-21T00:00:00"/>
    <d v="2014-05-06T00:00:00"/>
    <n v="2014"/>
    <s v="Aucoin, Chris and Evelyn"/>
    <s v="1st Bank HOA Checking"/>
    <s v="Undeposited Funds"/>
    <n v="100"/>
    <x v="0"/>
    <s v="2014 (complete)"/>
    <n v="18"/>
    <m/>
    <m/>
    <m/>
    <m/>
    <m/>
  </r>
  <r>
    <s v="Payment"/>
    <d v="2014-05-21T00:00:00"/>
    <d v="2014-05-06T00:00:00"/>
    <n v="2014"/>
    <s v="Aucoin, Chris and Evelyn"/>
    <s v="1st Bank HOA Checking"/>
    <s v="Undeposited Funds"/>
    <n v="-1500"/>
    <x v="1"/>
    <s v="2015 (complete)"/>
    <n v="18"/>
    <m/>
    <m/>
    <m/>
    <m/>
    <m/>
  </r>
  <r>
    <s v="Payment"/>
    <d v="2015-04-08T00:00:00"/>
    <d v="2015-04-07T00:00:00"/>
    <n v="2015"/>
    <s v="Aucoin, Chris and Evelyn"/>
    <s v="1st Bank HOA Checking"/>
    <s v="Undeposited Funds"/>
    <n v="100"/>
    <x v="0"/>
    <s v="2015 (complete)"/>
    <n v="18"/>
    <m/>
    <s v="2015 full year pre-payment refund of $300 not paid (KA)"/>
    <m/>
    <m/>
    <m/>
  </r>
  <r>
    <s v="Payment"/>
    <d v="2015-04-08T00:00:00"/>
    <d v="2015-04-07T00:00:00"/>
    <n v="2015"/>
    <s v="Aucoin, Chris and Evelyn"/>
    <s v="1st Bank HOA Checking"/>
    <s v="Undeposited Funds"/>
    <n v="-1500"/>
    <x v="1"/>
    <s v="2015 (complete)"/>
    <n v="18"/>
    <m/>
    <m/>
    <m/>
    <m/>
    <m/>
  </r>
  <r>
    <s v="Payment"/>
    <d v="2016-03-03T00:00:00"/>
    <d v="2016-03-03T00:00:00"/>
    <n v="2016"/>
    <s v="Aucoin, Chris and Evelyn"/>
    <s v="1st Bank HOA Checking"/>
    <s v="Undeposited Funds"/>
    <n v="100"/>
    <x v="0"/>
    <s v="2016 (complete)"/>
    <n v="18"/>
    <m/>
    <m/>
    <m/>
    <m/>
    <m/>
  </r>
  <r>
    <s v="Payment"/>
    <d v="2016-03-03T00:00:00"/>
    <d v="2016-03-03T00:00:00"/>
    <n v="2016"/>
    <s v="Aucoin, Chris and Evelyn"/>
    <s v="1st Bank HOA Checking"/>
    <s v="Undeposited Funds"/>
    <n v="-1200"/>
    <x v="1"/>
    <s v="2016 (complete)"/>
    <n v="18"/>
    <m/>
    <m/>
    <m/>
    <m/>
    <m/>
  </r>
  <r>
    <s v="Payment"/>
    <d v="2017-03-29T00:00:00"/>
    <d v="2017-03-27T00:00:00"/>
    <n v="2017"/>
    <s v="Aucoin, Chris and Evelyn"/>
    <s v="1st Bank HOA Checking"/>
    <s v="Undeposited Funds"/>
    <n v="100"/>
    <x v="0"/>
    <s v="2017 (complete)"/>
    <n v="18"/>
    <m/>
    <m/>
    <m/>
    <m/>
    <m/>
  </r>
  <r>
    <s v="Payment"/>
    <d v="2017-03-29T00:00:00"/>
    <d v="2017-03-27T00:00:00"/>
    <n v="2017"/>
    <s v="Aucoin, Chris and Evelyn"/>
    <s v="1st Bank HOA Checking"/>
    <s v="Undeposited Funds"/>
    <n v="-1200"/>
    <x v="1"/>
    <s v="2017 (complete)"/>
    <n v="18"/>
    <m/>
    <m/>
    <m/>
    <m/>
    <m/>
  </r>
  <r>
    <s v="Payment"/>
    <d v="2018-02-22T00:00:00"/>
    <d v="2018-02-22T00:00:00"/>
    <n v="2018"/>
    <s v="Aucoin, Chris and Evelyn"/>
    <s v="1st Bank HOA Checking"/>
    <s v="Undeposited Funds"/>
    <n v="100"/>
    <x v="0"/>
    <s v="2018 (complete)"/>
    <n v="18"/>
    <m/>
    <m/>
    <m/>
    <m/>
    <m/>
  </r>
  <r>
    <s v="Payment"/>
    <d v="2018-02-22T00:00:00"/>
    <d v="2018-02-22T00:00:00"/>
    <n v="2018"/>
    <s v="Aucoin, Chris and Evelyn"/>
    <s v="1st Bank HOA Checking"/>
    <s v="Undeposited Funds"/>
    <n v="-1200"/>
    <x v="1"/>
    <s v="2018 (complete)"/>
    <n v="18"/>
    <m/>
    <m/>
    <m/>
    <m/>
    <m/>
  </r>
  <r>
    <s v="Payment"/>
    <d v="2019-06-25T00:00:00"/>
    <d v="2019-06-25T00:00:00"/>
    <n v="2019"/>
    <s v="Aucoin, Chris and Evelyn"/>
    <s v="1st Bank HOA Checking"/>
    <s v="Undeposited Funds"/>
    <n v="-300"/>
    <x v="1"/>
    <s v="Q1 2019"/>
    <n v="18"/>
    <m/>
    <m/>
    <m/>
    <m/>
    <m/>
  </r>
  <r>
    <s v="Payment"/>
    <d v="2019-06-25T00:00:00"/>
    <d v="2019-06-25T00:00:00"/>
    <n v="2019"/>
    <s v="Aucoin, Chris and Evelyn"/>
    <s v="1st Bank HOA Checking"/>
    <s v="Undeposited Funds"/>
    <n v="-300"/>
    <x v="1"/>
    <s v="Q2 2019"/>
    <n v="18"/>
    <m/>
    <m/>
    <m/>
    <m/>
    <m/>
  </r>
  <r>
    <s v="Payment"/>
    <d v="2019-07-09T00:00:00"/>
    <d v="2019-07-09T00:00:00"/>
    <n v="2019"/>
    <s v="Aucoin, Chris and Evelyn"/>
    <s v="1st Bank HOA Checking"/>
    <s v="Undeposited Funds"/>
    <n v="-300"/>
    <x v="1"/>
    <s v="Q3 2019"/>
    <n v="18"/>
    <m/>
    <m/>
    <m/>
    <m/>
    <m/>
  </r>
  <r>
    <s v="Payment"/>
    <d v="2010-01-12T00:00:00"/>
    <d v="2010-01-11T00:00:00"/>
    <n v="2010"/>
    <s v="Wilson, Robert F. &amp; Jacqueline"/>
    <s v="1st Bank HOA Reserve Account"/>
    <s v="Undeposited Funds"/>
    <n v="-450"/>
    <x v="2"/>
    <s v="$1,350 deposit 1/12/10"/>
    <n v="19"/>
    <s v="Changed fm &quot;Dues&quot; to &quot;Working Capital Contribution&quot;; in QB as Reserve Funds"/>
    <m/>
    <m/>
    <m/>
    <m/>
  </r>
  <r>
    <s v="Payment"/>
    <d v="2010-01-12T00:00:00"/>
    <d v="2010-01-11T00:00:00"/>
    <n v="2010"/>
    <s v="Wilson, Robert F. &amp; Jacqueline"/>
    <s v="1st Bank HOA Checking"/>
    <s v="Undeposited Funds"/>
    <n v="-1500"/>
    <x v="1"/>
    <s v="2010 (complete)"/>
    <n v="19"/>
    <s v="Purch 12/24/09"/>
    <s v="No 2010 discount ($37.50)"/>
    <m/>
    <m/>
    <m/>
  </r>
  <r>
    <s v="Payment"/>
    <d v="2011-02-08T00:00:00"/>
    <d v="2011-02-08T00:00:00"/>
    <n v="2011"/>
    <s v="Wilson, Robert F. &amp; Jacqueline"/>
    <s v="1st Bank HOA Checking"/>
    <s v="Undeposited Funds"/>
    <n v="37.5"/>
    <x v="0"/>
    <s v="2011 (complete)"/>
    <n v="19"/>
    <m/>
    <m/>
    <m/>
    <m/>
    <m/>
  </r>
  <r>
    <s v="Payment"/>
    <d v="2011-02-08T00:00:00"/>
    <d v="2011-02-08T00:00:00"/>
    <n v="2011"/>
    <s v="Wilson, Robert F. &amp; Jacqueline"/>
    <s v="1st Bank HOA Checking"/>
    <s v="Undeposited Funds"/>
    <n v="-1500"/>
    <x v="1"/>
    <s v="2011 (complete)"/>
    <n v="19"/>
    <m/>
    <m/>
    <m/>
    <m/>
    <m/>
  </r>
  <r>
    <s v="Payment"/>
    <d v="2012-02-06T00:00:00"/>
    <d v="2012-02-05T00:00:00"/>
    <n v="2012"/>
    <s v="Wilson, Robert F. &amp; Jacqueline"/>
    <s v="1st Bank HOA Checking"/>
    <s v="Undeposited Funds"/>
    <n v="37.5"/>
    <x v="0"/>
    <s v="2012 (complete)"/>
    <n v="19"/>
    <m/>
    <m/>
    <m/>
    <m/>
    <m/>
  </r>
  <r>
    <s v="Payment"/>
    <d v="2012-02-06T00:00:00"/>
    <d v="2012-02-05T00:00:00"/>
    <n v="2012"/>
    <s v="Wilson, Robert F. &amp; Jacqueline"/>
    <s v="1st Bank HOA Checking"/>
    <s v="Undeposited Funds"/>
    <n v="-1500"/>
    <x v="1"/>
    <s v="2012 (complete)"/>
    <n v="19"/>
    <m/>
    <m/>
    <m/>
    <m/>
    <m/>
  </r>
  <r>
    <s v="Payment"/>
    <d v="2013-03-18T00:00:00"/>
    <d v="2013-03-16T00:00:00"/>
    <n v="2013"/>
    <s v="Wilson, Robert F. &amp; Jacqueline"/>
    <s v="1st Bank HOA Checking"/>
    <s v="Undeposited Funds"/>
    <n v="60"/>
    <x v="0"/>
    <s v="2013 (complete)"/>
    <n v="19"/>
    <m/>
    <m/>
    <m/>
    <m/>
    <m/>
  </r>
  <r>
    <s v="Payment"/>
    <d v="2013-03-18T00:00:00"/>
    <d v="2013-03-16T00:00:00"/>
    <n v="2013"/>
    <s v="Wilson, Robert F. &amp; Jacqueline"/>
    <s v="1st Bank HOA Checking"/>
    <s v="Undeposited Funds"/>
    <n v="-1500"/>
    <x v="1"/>
    <s v="2013 (complete)"/>
    <n v="19"/>
    <m/>
    <m/>
    <m/>
    <m/>
    <m/>
  </r>
  <r>
    <s v="Payment"/>
    <d v="2014-05-21T00:00:00"/>
    <d v="2014-05-06T00:00:00"/>
    <n v="2014"/>
    <s v="Wilson, Robert F. &amp; Jacqueline"/>
    <s v="1st Bank HOA Checking"/>
    <s v="Undeposited Funds"/>
    <n v="100"/>
    <x v="0"/>
    <s v="2014 (complete)"/>
    <n v="19"/>
    <m/>
    <m/>
    <m/>
    <m/>
    <m/>
  </r>
  <r>
    <s v="Payment"/>
    <d v="2014-05-21T00:00:00"/>
    <d v="2014-05-06T00:00:00"/>
    <n v="2014"/>
    <s v="Wilson, Robert F. &amp; Jacqueline"/>
    <s v="1st Bank HOA Checking"/>
    <s v="Undeposited Funds"/>
    <n v="-1500"/>
    <x v="1"/>
    <s v="2014 (complete)"/>
    <n v="19"/>
    <m/>
    <m/>
    <m/>
    <m/>
    <m/>
  </r>
  <r>
    <s v="Payment"/>
    <d v="2015-04-23T00:00:00"/>
    <d v="2015-04-23T00:00:00"/>
    <n v="2015"/>
    <s v="Wilson, Robert F. &amp; Jacqueline"/>
    <s v="1st Bank HOA Checking"/>
    <s v="Undeposited Funds"/>
    <n v="100"/>
    <x v="0"/>
    <s v="2015 (complete)"/>
    <n v="19"/>
    <m/>
    <s v="2015 full year pre-payment refund of $300 not paid (KA)"/>
    <m/>
    <m/>
    <m/>
  </r>
  <r>
    <s v="Payment"/>
    <d v="2015-04-23T00:00:00"/>
    <d v="2015-04-23T00:00:00"/>
    <n v="2015"/>
    <s v="Wilson, Robert F. &amp; Jacqueline"/>
    <s v="1st Bank HOA Checking"/>
    <s v="Undeposited Funds"/>
    <n v="-1500"/>
    <x v="1"/>
    <s v="2015 (complete)"/>
    <n v="19"/>
    <m/>
    <s v="2015 full year pre-payment refund of $300 not paid (KA)"/>
    <m/>
    <m/>
    <m/>
  </r>
  <r>
    <s v="Payment"/>
    <d v="2016-06-20T00:00:00"/>
    <d v="2016-06-16T00:00:00"/>
    <n v="2016"/>
    <s v="Wilson, Robert F. &amp; Jacqueline"/>
    <s v="1st Bank HOA Checking"/>
    <s v="Undeposited Funds"/>
    <n v="-1200"/>
    <x v="1"/>
    <m/>
    <n v="19"/>
    <s v="Paid late so no 2016 discount --KA"/>
    <m/>
    <m/>
    <m/>
    <m/>
  </r>
  <r>
    <s v="Payment"/>
    <d v="2017-03-21T00:00:00"/>
    <d v="2017-03-18T00:00:00"/>
    <n v="2017"/>
    <s v="Wilson, Robert F. &amp; Jacqueline"/>
    <s v="1st Bank HOA Checking"/>
    <s v="Undeposited Funds"/>
    <n v="100"/>
    <x v="0"/>
    <s v="2017 (complete)"/>
    <n v="19"/>
    <m/>
    <m/>
    <m/>
    <m/>
    <m/>
  </r>
  <r>
    <s v="Payment"/>
    <d v="2017-03-21T00:00:00"/>
    <d v="2017-03-18T00:00:00"/>
    <n v="2017"/>
    <s v="Wilson, Robert F. &amp; Jacqueline"/>
    <s v="1st Bank HOA Checking"/>
    <s v="Undeposited Funds"/>
    <n v="-1200"/>
    <x v="1"/>
    <s v="2017 (complete)"/>
    <n v="19"/>
    <m/>
    <m/>
    <m/>
    <m/>
    <m/>
  </r>
  <r>
    <s v="Payment"/>
    <d v="2018-03-08T00:00:00"/>
    <d v="2018-03-08T00:00:00"/>
    <n v="2018"/>
    <s v="Wilson, Robert F. &amp; Jacqueline"/>
    <s v="1st Bank HOA Checking"/>
    <s v="Undeposited Funds"/>
    <n v="100"/>
    <x v="0"/>
    <s v="2018 (complete)"/>
    <n v="19"/>
    <s v="full year dues -$100 (one month already paid) "/>
    <m/>
    <m/>
    <m/>
    <m/>
  </r>
  <r>
    <s v="Payment"/>
    <d v="2018-03-08T00:00:00"/>
    <d v="2018-03-08T00:00:00"/>
    <n v="2018"/>
    <s v="Wilson, Robert F. &amp; Jacqueline"/>
    <s v="1st Bank HOA Checking"/>
    <s v="Undeposited Funds"/>
    <n v="-1100"/>
    <x v="1"/>
    <s v="2018 (complete)"/>
    <n v="19"/>
    <s v="full year dues -$100 (one month already paid) "/>
    <m/>
    <m/>
    <m/>
    <m/>
  </r>
  <r>
    <s v="Payment"/>
    <d v="2019-05-30T00:00:00"/>
    <d v="2019-05-31T00:00:00"/>
    <n v="2019"/>
    <s v="Wilson, Robert F. &amp; Jacqueline"/>
    <s v="1st Bank HOA Checking"/>
    <s v="Undeposited Funds"/>
    <n v="-900"/>
    <x v="1"/>
    <n v="9"/>
    <n v="19"/>
    <m/>
    <m/>
    <m/>
    <m/>
    <m/>
  </r>
  <r>
    <s v="Payment"/>
    <d v="2019-10-15T00:00:00"/>
    <d v="2019-10-11T00:00:00"/>
    <n v="2019"/>
    <s v="Wilson, Robert F. &amp; Jacqueline"/>
    <s v="1st Bank HOA Checking"/>
    <s v="Undeposited Funds"/>
    <n v="-300"/>
    <x v="1"/>
    <n v="3"/>
    <n v="19"/>
    <m/>
    <m/>
    <m/>
    <m/>
    <m/>
  </r>
  <r>
    <m/>
    <d v="2007-03-07T00:00:00"/>
    <d v="2007-03-07T00:00:00"/>
    <n v="2007"/>
    <s v="Twining, Peter and Christine"/>
    <s v="FNBC Checking 9018"/>
    <s v="Reserve Funds"/>
    <n v="-450"/>
    <x v="2"/>
    <m/>
    <n v="20"/>
    <s v="Changed fm &quot;Dues&quot; to &quot;Working Capital Contribution&quot;; in QB as Reserve Funds"/>
    <s v="Reserve funds initially deposited into Checking Account; FNBC Savings 2184 opened 3/28/07 with transfer of $450 presumed to be from Twinings $450 deposit"/>
    <m/>
    <m/>
    <m/>
  </r>
  <r>
    <m/>
    <d v="2007-03-14T00:00:00"/>
    <d v="2007-03-14T00:00:00"/>
    <n v="2007"/>
    <s v="Twining, Peter and Christine"/>
    <s v="FNBC Checking 9018"/>
    <s v="Dues Income"/>
    <n v="-129.03"/>
    <x v="1"/>
    <s v="Mar 2007 (Partial)"/>
    <n v="20"/>
    <s v="Purch 3/6/07; Partial month; Mar 6-31 $129.03 ($5.16/day for 25 days) --KA"/>
    <m/>
    <m/>
    <m/>
    <m/>
  </r>
  <r>
    <s v="Payment"/>
    <d v="2007-05-19T00:00:00"/>
    <d v="2007-05-16T00:00:00"/>
    <n v="2007"/>
    <s v="Twining, Peter and Christine"/>
    <s v="FNBC Checking 9018"/>
    <s v="Undeposited Funds"/>
    <n v="-480"/>
    <x v="1"/>
    <n v="3"/>
    <n v="20"/>
    <m/>
    <m/>
    <m/>
    <m/>
    <m/>
  </r>
  <r>
    <s v="Payment"/>
    <d v="2007-11-30T00:00:00"/>
    <d v="2007-11-30T00:00:00"/>
    <n v="2007"/>
    <s v="Twining, Peter and Christine"/>
    <s v="FNBC Checking 9018"/>
    <s v="Undeposited Funds"/>
    <n v="-960"/>
    <x v="1"/>
    <n v="6"/>
    <n v="20"/>
    <m/>
    <m/>
    <m/>
    <m/>
    <m/>
  </r>
  <r>
    <s v="Payment"/>
    <d v="2008-04-03T00:00:00"/>
    <d v="2008-04-02T00:00:00"/>
    <n v="2008"/>
    <s v="Twining, Peter and Christine"/>
    <s v="FNBC Checking 9018"/>
    <s v="Undeposited Funds"/>
    <n v="-480"/>
    <x v="1"/>
    <n v="3"/>
    <n v="20"/>
    <m/>
    <m/>
    <m/>
    <m/>
    <m/>
  </r>
  <r>
    <s v="Payment"/>
    <d v="2008-07-03T00:00:00"/>
    <d v="2008-06-30T00:00:00"/>
    <n v="2008"/>
    <s v="Twining, Peter and Christine"/>
    <s v="FNBC Checking 9018"/>
    <s v="Undeposited Funds"/>
    <n v="-480"/>
    <x v="1"/>
    <n v="3"/>
    <n v="20"/>
    <m/>
    <m/>
    <m/>
    <m/>
    <m/>
  </r>
  <r>
    <s v="Payment"/>
    <d v="2008-09-05T00:00:00"/>
    <d v="2008-09-04T00:00:00"/>
    <n v="2008"/>
    <s v="Twining, Peter and Christine"/>
    <s v="FNBC Checking 9018"/>
    <s v="Undeposited Funds"/>
    <n v="-480"/>
    <x v="1"/>
    <n v="3"/>
    <n v="20"/>
    <m/>
    <m/>
    <m/>
    <m/>
    <m/>
  </r>
  <r>
    <s v="Payment"/>
    <d v="2008-12-01T00:00:00"/>
    <d v="2008-11-21T00:00:00"/>
    <n v="2008"/>
    <s v="Twining, Peter and Christine"/>
    <s v="FNBC Checking 9018"/>
    <s v="Undeposited Funds"/>
    <n v="-480"/>
    <x v="1"/>
    <n v="3"/>
    <n v="20"/>
    <m/>
    <m/>
    <m/>
    <m/>
    <m/>
  </r>
  <r>
    <s v="Payment"/>
    <d v="2009-07-02T00:00:00"/>
    <d v="2009-06-29T00:00:00"/>
    <n v="2009"/>
    <s v="Twining, Peter and Christine"/>
    <s v="FNBC Checking 9018"/>
    <s v="Undeposited Funds"/>
    <n v="-960"/>
    <x v="1"/>
    <n v="6"/>
    <n v="20"/>
    <m/>
    <m/>
    <m/>
    <m/>
    <m/>
  </r>
  <r>
    <s v="Payment"/>
    <d v="2009-11-23T00:00:00"/>
    <d v="2009-11-20T00:00:00"/>
    <n v="2009"/>
    <s v="Twining, Peter and Christine"/>
    <s v="1st Bank HOA Checking"/>
    <s v="Undeposited Funds"/>
    <n v="-960"/>
    <x v="1"/>
    <n v="6"/>
    <n v="20"/>
    <m/>
    <m/>
    <m/>
    <m/>
    <m/>
  </r>
  <r>
    <s v="Payment"/>
    <d v="2010-02-22T00:00:00"/>
    <d v="2010-02-19T00:00:00"/>
    <n v="2010"/>
    <s v="Twining, Peter and Christine"/>
    <s v="1st Bank HOA Checking"/>
    <s v="Undeposited Funds"/>
    <n v="37.5"/>
    <x v="0"/>
    <s v="2010 (complete)"/>
    <n v="20"/>
    <m/>
    <m/>
    <m/>
    <m/>
    <m/>
  </r>
  <r>
    <s v="Payment"/>
    <d v="2010-02-22T00:00:00"/>
    <d v="2010-02-19T00:00:00"/>
    <n v="2010"/>
    <s v="Twining, Peter and Christine"/>
    <s v="1st Bank HOA Checking"/>
    <s v="Undeposited Funds"/>
    <n v="-1500"/>
    <x v="1"/>
    <s v="2010 (complete)"/>
    <n v="20"/>
    <m/>
    <m/>
    <m/>
    <m/>
    <m/>
  </r>
  <r>
    <s v="Payment"/>
    <d v="2011-03-04T00:00:00"/>
    <d v="2011-03-03T00:00:00"/>
    <n v="2011"/>
    <s v="Twining, Peter and Christine"/>
    <s v="1st Bank HOA Checking"/>
    <s v="Undeposited Funds"/>
    <n v="-250"/>
    <x v="1"/>
    <n v="2"/>
    <n v="20"/>
    <m/>
    <m/>
    <m/>
    <m/>
    <m/>
  </r>
  <r>
    <s v="Payment"/>
    <d v="2011-03-21T00:00:00"/>
    <d v="2011-03-19T00:00:00"/>
    <n v="2011"/>
    <s v="Twining, Peter and Christine"/>
    <s v="1st Bank HOA Checking"/>
    <s v="Undeposited Funds"/>
    <n v="-125"/>
    <x v="1"/>
    <n v="1"/>
    <n v="20"/>
    <m/>
    <m/>
    <m/>
    <m/>
    <m/>
  </r>
  <r>
    <s v="Payment"/>
    <d v="2011-04-27T00:00:00"/>
    <d v="2011-04-24T00:00:00"/>
    <n v="2011"/>
    <s v="Twining, Peter and Christine"/>
    <s v="1st Bank HOA Checking"/>
    <s v="Undeposited Funds"/>
    <n v="-125"/>
    <x v="1"/>
    <n v="1"/>
    <n v="20"/>
    <m/>
    <m/>
    <m/>
    <m/>
    <m/>
  </r>
  <r>
    <s v="Payment"/>
    <d v="2011-06-10T00:00:00"/>
    <d v="2011-06-10T00:00:00"/>
    <n v="2011"/>
    <s v="Twining, Peter and Christine"/>
    <s v="1st Bank HOA Checking"/>
    <s v="Undeposited Funds"/>
    <n v="-125"/>
    <x v="1"/>
    <n v="1"/>
    <n v="20"/>
    <m/>
    <m/>
    <m/>
    <m/>
    <m/>
  </r>
  <r>
    <s v="Payment"/>
    <d v="2011-06-28T00:00:00"/>
    <d v="2011-06-24T00:00:00"/>
    <n v="2011"/>
    <s v="Twining, Peter and Christine"/>
    <s v="1st Bank HOA Checking"/>
    <s v="Undeposited Funds"/>
    <n v="-125"/>
    <x v="1"/>
    <n v="1"/>
    <n v="20"/>
    <m/>
    <m/>
    <m/>
    <m/>
    <m/>
  </r>
  <r>
    <s v="Payment"/>
    <d v="2011-08-02T00:00:00"/>
    <d v="2011-07-29T00:00:00"/>
    <n v="2011"/>
    <s v="Twining, Peter and Christine"/>
    <s v="1st Bank HOA Checking"/>
    <s v="Undeposited Funds"/>
    <n v="-125"/>
    <x v="1"/>
    <n v="1"/>
    <n v="20"/>
    <m/>
    <m/>
    <m/>
    <m/>
    <m/>
  </r>
  <r>
    <s v="Payment"/>
    <d v="2011-08-26T00:00:00"/>
    <d v="2011-08-24T00:00:00"/>
    <n v="2011"/>
    <s v="Twining, Peter and Christine"/>
    <s v="1st Bank HOA Checking"/>
    <s v="Undeposited Funds"/>
    <n v="-125"/>
    <x v="1"/>
    <n v="1"/>
    <n v="20"/>
    <m/>
    <m/>
    <m/>
    <m/>
    <m/>
  </r>
  <r>
    <s v="Payment"/>
    <d v="2011-10-10T00:00:00"/>
    <d v="2011-10-07T00:00:00"/>
    <n v="2011"/>
    <s v="Twining, Peter and Christine"/>
    <s v="1st Bank HOA Checking"/>
    <s v="Undeposited Funds"/>
    <n v="-125"/>
    <x v="1"/>
    <n v="1"/>
    <n v="20"/>
    <m/>
    <m/>
    <m/>
    <m/>
    <m/>
  </r>
  <r>
    <s v="Payment"/>
    <d v="2011-10-27T00:00:00"/>
    <d v="2011-10-27T00:00:00"/>
    <n v="2011"/>
    <s v="Twining, Peter and Christine"/>
    <s v="1st Bank HOA Checking"/>
    <s v="Undeposited Funds"/>
    <n v="-125"/>
    <x v="1"/>
    <n v="1"/>
    <n v="20"/>
    <m/>
    <m/>
    <m/>
    <m/>
    <m/>
  </r>
  <r>
    <s v="Payment"/>
    <d v="2011-11-18T00:00:00"/>
    <d v="2011-11-18T00:00:00"/>
    <n v="2011"/>
    <s v="Twining, Peter and Christine"/>
    <s v="1st Bank HOA Checking"/>
    <s v="Undeposited Funds"/>
    <n v="-125"/>
    <x v="1"/>
    <n v="1"/>
    <n v="20"/>
    <m/>
    <m/>
    <m/>
    <m/>
    <m/>
  </r>
  <r>
    <s v="Payment"/>
    <d v="2012-01-20T00:00:00"/>
    <d v="2012-01-20T00:00:00"/>
    <n v="2012"/>
    <s v="Twining, Peter and Christine"/>
    <s v="1st Bank HOA Checking"/>
    <s v="Undeposited Funds"/>
    <n v="-125"/>
    <x v="1"/>
    <n v="1"/>
    <n v="20"/>
    <m/>
    <m/>
    <m/>
    <m/>
    <m/>
  </r>
  <r>
    <s v="Payment"/>
    <d v="2012-01-20T00:00:00"/>
    <d v="2012-01-20T00:00:00"/>
    <n v="2012"/>
    <s v="Twining, Peter and Christine"/>
    <s v="1st Bank HOA Checking"/>
    <s v="Undeposited Funds"/>
    <n v="-125"/>
    <x v="1"/>
    <n v="1"/>
    <n v="20"/>
    <m/>
    <m/>
    <m/>
    <m/>
    <m/>
  </r>
  <r>
    <s v="Payment"/>
    <d v="2012-02-22T00:00:00"/>
    <d v="2012-02-21T00:00:00"/>
    <n v="2012"/>
    <s v="Twining, Peter and Christine"/>
    <s v="1st Bank HOA Checking"/>
    <s v="Undeposited Funds"/>
    <n v="-125"/>
    <x v="1"/>
    <n v="1"/>
    <n v="20"/>
    <m/>
    <m/>
    <m/>
    <m/>
    <m/>
  </r>
  <r>
    <s v="Payment"/>
    <d v="2012-03-16T00:00:00"/>
    <d v="2012-03-16T00:00:00"/>
    <n v="2012"/>
    <s v="Twining, Peter and Christine"/>
    <s v="1st Bank HOA Checking"/>
    <s v="Undeposited Funds"/>
    <n v="-125"/>
    <x v="1"/>
    <n v="1"/>
    <n v="20"/>
    <m/>
    <m/>
    <m/>
    <m/>
    <m/>
  </r>
  <r>
    <s v="Payment"/>
    <d v="2012-05-03T00:00:00"/>
    <d v="2012-05-03T00:00:00"/>
    <n v="2012"/>
    <s v="Twining, Peter and Christine"/>
    <s v="1st Bank HOA Checking"/>
    <s v="Undeposited Funds"/>
    <n v="-125"/>
    <x v="1"/>
    <n v="1"/>
    <n v="20"/>
    <m/>
    <m/>
    <m/>
    <m/>
    <m/>
  </r>
  <r>
    <s v="Payment"/>
    <d v="2012-06-11T00:00:00"/>
    <d v="2012-06-11T00:00:00"/>
    <n v="2012"/>
    <s v="Twining, Peter and Christine"/>
    <s v="1st Bank HOA Checking"/>
    <s v="Undeposited Funds"/>
    <n v="-125"/>
    <x v="1"/>
    <n v="1"/>
    <n v="20"/>
    <m/>
    <m/>
    <m/>
    <m/>
    <m/>
  </r>
  <r>
    <s v="Payment"/>
    <d v="2012-07-10T00:00:00"/>
    <d v="2012-07-08T00:00:00"/>
    <n v="2012"/>
    <s v="Twining, Peter and Christine"/>
    <s v="1st Bank HOA Checking"/>
    <s v="Undeposited Funds"/>
    <n v="-125"/>
    <x v="1"/>
    <n v="1"/>
    <n v="20"/>
    <m/>
    <m/>
    <m/>
    <m/>
    <m/>
  </r>
  <r>
    <s v="Payment"/>
    <d v="2012-09-07T00:00:00"/>
    <d v="2012-09-07T00:00:00"/>
    <n v="2012"/>
    <s v="Twining, Peter and Christine"/>
    <s v="1st Bank HOA Checking"/>
    <s v="Undeposited Funds"/>
    <n v="-125"/>
    <x v="1"/>
    <n v="1"/>
    <n v="20"/>
    <m/>
    <m/>
    <m/>
    <m/>
    <m/>
  </r>
  <r>
    <s v="Payment"/>
    <d v="2012-09-07T00:00:00"/>
    <d v="2012-09-07T00:00:00"/>
    <n v="2012"/>
    <s v="Twining, Peter and Christine"/>
    <s v="1st Bank HOA Checking"/>
    <s v="Undeposited Funds"/>
    <n v="-125"/>
    <x v="1"/>
    <n v="1"/>
    <n v="20"/>
    <m/>
    <m/>
    <m/>
    <m/>
    <m/>
  </r>
  <r>
    <s v="Payment"/>
    <d v="2012-10-11T00:00:00"/>
    <d v="2012-10-10T00:00:00"/>
    <n v="2012"/>
    <s v="Twining, Peter and Christine"/>
    <s v="1st Bank HOA Checking"/>
    <s v="Undeposited Funds"/>
    <n v="-125"/>
    <x v="1"/>
    <n v="1"/>
    <n v="20"/>
    <m/>
    <m/>
    <m/>
    <m/>
    <m/>
  </r>
  <r>
    <s v="Payment"/>
    <d v="2012-10-17T00:00:00"/>
    <d v="2012-10-16T00:00:00"/>
    <n v="2012"/>
    <s v="Twining, Peter and Christine"/>
    <s v="1st Bank HOA Checking"/>
    <s v="Undeposited Funds"/>
    <n v="-125"/>
    <x v="1"/>
    <n v="1"/>
    <n v="20"/>
    <m/>
    <m/>
    <m/>
    <m/>
    <m/>
  </r>
  <r>
    <s v="Payment"/>
    <d v="2012-11-23T00:00:00"/>
    <d v="2012-11-21T00:00:00"/>
    <n v="2012"/>
    <s v="Twining, Peter and Christine"/>
    <s v="1st Bank HOA Checking"/>
    <s v="Undeposited Funds"/>
    <n v="-125"/>
    <x v="1"/>
    <n v="1"/>
    <n v="20"/>
    <m/>
    <m/>
    <m/>
    <m/>
    <m/>
  </r>
  <r>
    <s v="Payment"/>
    <d v="2012-12-28T00:00:00"/>
    <d v="2012-12-28T00:00:00"/>
    <n v="2012"/>
    <s v="Twining, Peter and Christine"/>
    <s v="1st Bank HOA Checking"/>
    <s v="Undeposited Funds"/>
    <n v="-125"/>
    <x v="1"/>
    <n v="1"/>
    <n v="20"/>
    <m/>
    <m/>
    <m/>
    <m/>
    <m/>
  </r>
  <r>
    <s v="Payment"/>
    <d v="2013-02-11T00:00:00"/>
    <d v="2013-02-08T00:00:00"/>
    <n v="2013"/>
    <s v="Twining, Peter and Christine"/>
    <s v="1st Bank HOA Checking"/>
    <s v="Undeposited Funds"/>
    <n v="-125"/>
    <x v="1"/>
    <n v="1"/>
    <n v="20"/>
    <m/>
    <m/>
    <m/>
    <m/>
    <m/>
  </r>
  <r>
    <s v="Payment"/>
    <d v="2013-02-22T00:00:00"/>
    <d v="2013-02-22T00:00:00"/>
    <n v="2013"/>
    <s v="Twining, Peter and Christine"/>
    <s v="1st Bank HOA Checking"/>
    <s v="Undeposited Funds"/>
    <n v="-125"/>
    <x v="1"/>
    <n v="1"/>
    <n v="20"/>
    <m/>
    <m/>
    <m/>
    <m/>
    <m/>
  </r>
  <r>
    <s v="Payment"/>
    <d v="2013-03-18T00:00:00"/>
    <d v="2013-03-16T00:00:00"/>
    <n v="2013"/>
    <s v="Twining, Peter and Christine"/>
    <s v="1st Bank HOA Checking"/>
    <s v="Undeposited Funds"/>
    <n v="-125"/>
    <x v="1"/>
    <n v="1"/>
    <n v="20"/>
    <m/>
    <m/>
    <m/>
    <m/>
    <m/>
  </r>
  <r>
    <s v="Payment"/>
    <d v="2013-05-09T00:00:00"/>
    <d v="2013-05-08T00:00:00"/>
    <n v="2013"/>
    <s v="Twining, Peter and Christine"/>
    <s v="1st Bank HOA Checking"/>
    <s v="Undeposited Funds"/>
    <n v="-125"/>
    <x v="1"/>
    <n v="1"/>
    <n v="20"/>
    <m/>
    <m/>
    <m/>
    <m/>
    <m/>
  </r>
  <r>
    <s v="Payment"/>
    <d v="2013-05-21T00:00:00"/>
    <d v="2013-05-21T00:00:00"/>
    <n v="2013"/>
    <s v="Twining, Peter and Christine"/>
    <s v="1st Bank HOA Checking"/>
    <s v="Undeposited Funds"/>
    <n v="-125"/>
    <x v="1"/>
    <n v="1"/>
    <n v="20"/>
    <m/>
    <m/>
    <m/>
    <m/>
    <m/>
  </r>
  <r>
    <s v="Payment"/>
    <d v="2013-06-20T00:00:00"/>
    <d v="2013-06-20T00:00:00"/>
    <n v="2013"/>
    <s v="Twining, Peter and Christine"/>
    <s v="1st Bank HOA Checking"/>
    <s v="Undeposited Funds"/>
    <n v="-125"/>
    <x v="1"/>
    <n v="1"/>
    <n v="20"/>
    <m/>
    <m/>
    <m/>
    <m/>
    <m/>
  </r>
  <r>
    <s v="Payment"/>
    <d v="2013-07-22T00:00:00"/>
    <d v="2013-07-22T00:00:00"/>
    <n v="2013"/>
    <s v="Twining, Peter and Christine"/>
    <s v="1st Bank HOA Checking"/>
    <s v="Undeposited Funds"/>
    <n v="-125"/>
    <x v="1"/>
    <n v="1"/>
    <n v="20"/>
    <m/>
    <m/>
    <m/>
    <m/>
    <m/>
  </r>
  <r>
    <s v="Payment"/>
    <d v="2013-08-19T00:00:00"/>
    <d v="2013-08-19T00:00:00"/>
    <n v="2013"/>
    <s v="Twining, Peter and Christine"/>
    <s v="1st Bank HOA Checking"/>
    <s v="Undeposited Funds"/>
    <n v="-125"/>
    <x v="1"/>
    <n v="1"/>
    <n v="20"/>
    <m/>
    <m/>
    <m/>
    <m/>
    <m/>
  </r>
  <r>
    <s v="Payment"/>
    <d v="2013-10-04T00:00:00"/>
    <d v="2013-10-03T00:00:00"/>
    <n v="2013"/>
    <s v="Twining, Peter and Christine"/>
    <s v="1st Bank HOA Checking"/>
    <s v="Undeposited Funds"/>
    <n v="-125"/>
    <x v="1"/>
    <n v="1"/>
    <n v="20"/>
    <m/>
    <m/>
    <m/>
    <m/>
    <m/>
  </r>
  <r>
    <s v="Payment"/>
    <d v="2013-11-04T00:00:00"/>
    <d v="2013-11-01T00:00:00"/>
    <n v="2013"/>
    <s v="Twining, Peter and Christine"/>
    <s v="1st Bank HOA Checking"/>
    <s v="Undeposited Funds"/>
    <n v="-125"/>
    <x v="1"/>
    <n v="1"/>
    <n v="20"/>
    <m/>
    <m/>
    <m/>
    <m/>
    <m/>
  </r>
  <r>
    <s v="Payment"/>
    <d v="2013-12-09T00:00:00"/>
    <d v="2013-12-06T00:00:00"/>
    <n v="2013"/>
    <s v="Twining, Peter and Christine"/>
    <s v="1st Bank HOA Checking"/>
    <s v="Undeposited Funds"/>
    <n v="-125"/>
    <x v="1"/>
    <n v="1"/>
    <n v="20"/>
    <m/>
    <m/>
    <m/>
    <m/>
    <m/>
  </r>
  <r>
    <s v="Payment"/>
    <d v="2014-01-02T00:00:00"/>
    <d v="2014-01-02T00:00:00"/>
    <n v="2014"/>
    <s v="Twining, Peter and Christine"/>
    <s v="1st Bank HOA Checking"/>
    <s v="Undeposited Funds"/>
    <n v="-125"/>
    <x v="1"/>
    <n v="1"/>
    <n v="20"/>
    <m/>
    <m/>
    <m/>
    <m/>
    <m/>
  </r>
  <r>
    <s v="Payment"/>
    <d v="2014-02-12T00:00:00"/>
    <d v="2014-02-09T00:00:00"/>
    <n v="2014"/>
    <s v="Twining, Peter and Christine"/>
    <s v="1st Bank HOA Checking"/>
    <s v="Undeposited Funds"/>
    <n v="-125"/>
    <x v="1"/>
    <n v="1"/>
    <n v="20"/>
    <m/>
    <m/>
    <m/>
    <m/>
    <m/>
  </r>
  <r>
    <s v="Payment"/>
    <d v="2014-03-11T00:00:00"/>
    <d v="2014-03-11T00:00:00"/>
    <n v="2014"/>
    <s v="Twining, Peter and Christine"/>
    <s v="1st Bank HOA Checking"/>
    <s v="Undeposited Funds"/>
    <n v="-125"/>
    <x v="1"/>
    <n v="1"/>
    <n v="20"/>
    <m/>
    <m/>
    <m/>
    <m/>
    <m/>
  </r>
  <r>
    <s v="Payment"/>
    <d v="2014-04-09T00:00:00"/>
    <d v="2014-04-02T00:00:00"/>
    <n v="2014"/>
    <s v="Twining, Peter and Christine"/>
    <s v="1st Bank HOA Checking"/>
    <s v="Undeposited Funds"/>
    <n v="-125"/>
    <x v="1"/>
    <n v="1"/>
    <n v="20"/>
    <m/>
    <m/>
    <m/>
    <m/>
    <m/>
  </r>
  <r>
    <s v="Payment"/>
    <d v="2014-05-06T00:00:00"/>
    <d v="2014-05-04T00:00:00"/>
    <n v="2014"/>
    <s v="Twining, Peter and Christine"/>
    <s v="1st Bank HOA Checking"/>
    <s v="Undeposited Funds"/>
    <n v="-125"/>
    <x v="1"/>
    <n v="1"/>
    <n v="20"/>
    <m/>
    <m/>
    <m/>
    <m/>
    <m/>
  </r>
  <r>
    <s v="Payment"/>
    <d v="2014-06-13T00:00:00"/>
    <d v="2014-07-08T00:00:00"/>
    <n v="2014"/>
    <s v="Twining, Peter and Christine"/>
    <s v="1st Bank HOA Checking"/>
    <s v="Undeposited Funds"/>
    <n v="-125"/>
    <x v="1"/>
    <n v="1"/>
    <n v="20"/>
    <m/>
    <m/>
    <m/>
    <m/>
    <m/>
  </r>
  <r>
    <s v="Payment"/>
    <d v="2014-07-08T00:00:00"/>
    <d v="2014-06-10T00:00:00"/>
    <n v="2014"/>
    <s v="Twining, Peter and Christine"/>
    <s v="1st Bank HOA Checking"/>
    <s v="Undeposited Funds"/>
    <n v="-125"/>
    <x v="1"/>
    <n v="1"/>
    <n v="20"/>
    <m/>
    <m/>
    <m/>
    <m/>
    <m/>
  </r>
  <r>
    <s v="Payment"/>
    <d v="2014-09-08T00:00:00"/>
    <d v="2014-08-15T00:00:00"/>
    <n v="2014"/>
    <s v="Twining, Peter and Christine"/>
    <s v="1st Bank HOA Checking"/>
    <s v="Undeposited Funds"/>
    <n v="-125"/>
    <x v="1"/>
    <n v="1"/>
    <n v="20"/>
    <m/>
    <m/>
    <m/>
    <m/>
    <m/>
  </r>
  <r>
    <s v="Payment"/>
    <d v="2014-09-19T00:00:00"/>
    <d v="2014-09-19T00:00:00"/>
    <n v="2014"/>
    <s v="Twining, Peter and Christine"/>
    <s v="1st Bank HOA Checking"/>
    <s v="Undeposited Funds"/>
    <n v="-125"/>
    <x v="1"/>
    <n v="1"/>
    <n v="20"/>
    <m/>
    <m/>
    <m/>
    <m/>
    <m/>
  </r>
  <r>
    <s v="Payment"/>
    <d v="2014-10-23T00:00:00"/>
    <d v="2014-10-17T00:00:00"/>
    <n v="2014"/>
    <s v="Twining, Peter and Christine"/>
    <s v="1st Bank HOA Checking"/>
    <s v="Undeposited Funds"/>
    <n v="-125"/>
    <x v="1"/>
    <n v="1"/>
    <n v="20"/>
    <m/>
    <m/>
    <m/>
    <m/>
    <m/>
  </r>
  <r>
    <s v="Payment"/>
    <d v="2014-11-25T00:00:00"/>
    <d v="2014-11-21T00:00:00"/>
    <n v="2014"/>
    <s v="Twining, Peter and Christine"/>
    <s v="1st Bank HOA Checking"/>
    <s v="Undeposited Funds"/>
    <n v="-125"/>
    <x v="1"/>
    <n v="1"/>
    <n v="20"/>
    <m/>
    <m/>
    <m/>
    <m/>
    <m/>
  </r>
  <r>
    <s v="Payment"/>
    <d v="2015-01-13T00:00:00"/>
    <d v="2015-01-07T00:00:00"/>
    <n v="2015"/>
    <s v="Twining, Peter and Christine"/>
    <s v="1st Bank HOA Checking"/>
    <s v="Undeposited Funds"/>
    <n v="-125"/>
    <x v="1"/>
    <n v="1"/>
    <n v="20"/>
    <m/>
    <m/>
    <m/>
    <m/>
    <m/>
  </r>
  <r>
    <s v="Payment"/>
    <d v="2015-02-19T00:00:00"/>
    <d v="2015-02-19T00:00:00"/>
    <n v="2015"/>
    <s v="Twining, Peter and Christine"/>
    <s v="1st Bank HOA Checking"/>
    <s v="Undeposited Funds"/>
    <n v="-125"/>
    <x v="1"/>
    <n v="1"/>
    <n v="20"/>
    <m/>
    <m/>
    <m/>
    <m/>
    <m/>
  </r>
  <r>
    <s v="Payment"/>
    <d v="2015-03-26T00:00:00"/>
    <d v="2015-03-26T00:00:00"/>
    <n v="2015"/>
    <s v="Twining, Peter and Christine"/>
    <s v="1st Bank HOA Checking"/>
    <s v="Undeposited Funds"/>
    <n v="-125"/>
    <x v="1"/>
    <n v="1"/>
    <n v="20"/>
    <m/>
    <m/>
    <m/>
    <m/>
    <m/>
  </r>
  <r>
    <s v="Payment"/>
    <d v="2015-04-23T00:00:00"/>
    <d v="2015-04-23T00:00:00"/>
    <n v="2015"/>
    <s v="Twining, Peter and Christine"/>
    <s v="1st Bank HOA Checking"/>
    <s v="Undeposited Funds"/>
    <n v="-125"/>
    <x v="1"/>
    <n v="1"/>
    <n v="20"/>
    <m/>
    <m/>
    <m/>
    <m/>
    <m/>
  </r>
  <r>
    <s v="Payment"/>
    <d v="2015-05-13T00:00:00"/>
    <d v="2015-05-13T00:00:00"/>
    <n v="2015"/>
    <s v="Twining, Peter and Christine"/>
    <s v="1st Bank HOA Checking"/>
    <s v="Undeposited Funds"/>
    <n v="-250"/>
    <x v="1"/>
    <n v="2"/>
    <n v="20"/>
    <m/>
    <m/>
    <m/>
    <m/>
    <m/>
  </r>
  <r>
    <s v="Payment"/>
    <d v="2015-05-26T00:00:00"/>
    <d v="2015-05-26T00:00:00"/>
    <n v="2015"/>
    <s v="Twining, Peter and Christine"/>
    <s v="1st Bank HOA Checking"/>
    <s v="Undeposited Funds"/>
    <n v="-125"/>
    <x v="1"/>
    <n v="1"/>
    <n v="20"/>
    <m/>
    <m/>
    <m/>
    <m/>
    <m/>
  </r>
  <r>
    <s v="Payment"/>
    <d v="2015-06-25T00:00:00"/>
    <d v="2015-06-25T00:00:00"/>
    <n v="2015"/>
    <s v="Twining, Peter and Christine"/>
    <s v="1st Bank HOA Checking"/>
    <s v="Undeposited Funds"/>
    <n v="-125"/>
    <x v="1"/>
    <n v="1"/>
    <n v="20"/>
    <m/>
    <m/>
    <m/>
    <m/>
    <m/>
  </r>
  <r>
    <s v="Payment"/>
    <d v="2015-08-10T00:00:00"/>
    <d v="2015-08-07T00:00:00"/>
    <n v="2015"/>
    <s v="Twining, Peter and Christine"/>
    <s v="1st Bank HOA Checking"/>
    <s v="Undeposited Funds"/>
    <n v="-125"/>
    <x v="1"/>
    <n v="1"/>
    <n v="20"/>
    <m/>
    <m/>
    <m/>
    <m/>
    <m/>
  </r>
  <r>
    <s v="Payment"/>
    <d v="2015-12-21T00:00:00"/>
    <d v="2015-12-21T00:00:00"/>
    <n v="2015"/>
    <s v="Twining, Peter and Christine"/>
    <s v="1st Bank HOA Checking"/>
    <s v="Undeposited Funds"/>
    <n v="-250"/>
    <x v="1"/>
    <n v="2"/>
    <n v="20"/>
    <m/>
    <m/>
    <m/>
    <m/>
    <m/>
  </r>
  <r>
    <s v="Payment"/>
    <d v="2016-02-04T00:00:00"/>
    <d v="2016-01-29T00:00:00"/>
    <n v="2016"/>
    <s v="Twining, Peter and Christine"/>
    <s v="1st Bank HOA Checking"/>
    <s v="Undeposited Funds"/>
    <n v="-100"/>
    <x v="1"/>
    <n v="1"/>
    <n v="20"/>
    <m/>
    <m/>
    <m/>
    <m/>
    <m/>
  </r>
  <r>
    <s v="Payment"/>
    <d v="2016-03-03T00:00:00"/>
    <d v="2016-03-03T00:00:00"/>
    <n v="2016"/>
    <s v="Twining, Peter and Christine"/>
    <s v="1st Bank HOA Checking"/>
    <s v="Undeposited Funds"/>
    <n v="-75"/>
    <x v="1"/>
    <m/>
    <n v="20"/>
    <s v="owed from invoice Jan/Feb 2016"/>
    <m/>
    <m/>
    <m/>
    <m/>
  </r>
  <r>
    <s v="Payment"/>
    <d v="2016-07-11T00:00:00"/>
    <d v="2016-07-01T00:00:00"/>
    <n v="2016"/>
    <s v="Twining, Peter and Christine"/>
    <s v="1st Bank HOA Checking"/>
    <s v="Undeposited Funds"/>
    <n v="-500"/>
    <x v="1"/>
    <m/>
    <n v="20"/>
    <m/>
    <m/>
    <m/>
    <m/>
    <m/>
  </r>
  <r>
    <s v="Payment"/>
    <d v="2016-12-08T00:00:00"/>
    <d v="2016-12-08T00:00:00"/>
    <n v="2016"/>
    <s v="Twining, Peter and Christine"/>
    <s v="1st Bank HOA Checking"/>
    <s v="Undeposited Funds"/>
    <n v="-500"/>
    <x v="1"/>
    <m/>
    <n v="20"/>
    <m/>
    <m/>
    <m/>
    <m/>
    <m/>
  </r>
  <r>
    <s v="Payment"/>
    <d v="2017-03-07T00:00:00"/>
    <d v="2017-03-17T00:00:00"/>
    <n v="2017"/>
    <s v="Twining, Peter and Christine"/>
    <s v="1st Bank HOA Checking"/>
    <s v="Undeposited Funds"/>
    <n v="-1300"/>
    <x v="1"/>
    <m/>
    <n v="20"/>
    <s v="full year dues -$100 plus dues from previous year "/>
    <s v="Did not receive discount"/>
    <m/>
    <m/>
    <m/>
  </r>
  <r>
    <s v="Payment"/>
    <d v="2018-02-01T00:00:00"/>
    <d v="2018-01-30T00:00:00"/>
    <n v="2018"/>
    <s v="Twining, Peter and Christine"/>
    <s v="1st Bank HOA Checking"/>
    <s v="Undeposited Funds"/>
    <n v="100"/>
    <x v="0"/>
    <s v="2018 (complete)"/>
    <n v="20"/>
    <m/>
    <m/>
    <m/>
    <m/>
    <m/>
  </r>
  <r>
    <s v="Payment"/>
    <d v="2018-02-01T00:00:00"/>
    <d v="2018-01-30T00:00:00"/>
    <n v="2018"/>
    <s v="Twining, Peter and Christine"/>
    <s v="1st Bank HOA Checking"/>
    <s v="Undeposited Funds"/>
    <n v="-1200"/>
    <x v="1"/>
    <s v="2018 (complete)"/>
    <n v="20"/>
    <m/>
    <m/>
    <m/>
    <m/>
    <m/>
  </r>
  <r>
    <s v="Payment"/>
    <d v="2018-05-29T00:00:00"/>
    <d v="2018-05-26T00:00:00"/>
    <n v="2018"/>
    <s v="Twining, Peter and Christine"/>
    <s v="1st Bank HOA Checking"/>
    <s v="Undeposited Funds"/>
    <n v="-90"/>
    <x v="5"/>
    <m/>
    <n v="20"/>
    <m/>
    <m/>
    <m/>
    <m/>
    <m/>
  </r>
  <r>
    <s v="Payment"/>
    <d v="2018-12-07T00:00:00"/>
    <d v="2018-12-05T00:00:00"/>
    <n v="2018"/>
    <s v="Twining, Peter and Christine"/>
    <s v="1st Bank HOA Checking"/>
    <s v="Undeposited Funds"/>
    <n v="-600"/>
    <x v="10"/>
    <m/>
    <n v="20"/>
    <s v="schematic plan review"/>
    <m/>
    <m/>
    <m/>
    <m/>
  </r>
  <r>
    <s v="Payment"/>
    <d v="2019-01-28T00:00:00"/>
    <d v="2019-01-25T00:00:00"/>
    <n v="2019"/>
    <s v="Twining, Peter and Christine"/>
    <s v="1st Bank HOA Checking"/>
    <s v="Undeposited Funds"/>
    <n v="-85.71"/>
    <x v="9"/>
    <m/>
    <n v="20"/>
    <m/>
    <m/>
    <m/>
    <m/>
    <m/>
  </r>
  <r>
    <s v="Payment"/>
    <d v="2019-04-26T00:00:00"/>
    <d v="2019-04-24T00:00:00"/>
    <n v="2019"/>
    <s v="Twining, Peter and Christine"/>
    <s v="1st Bank HOA Checking"/>
    <s v="Undeposited Funds"/>
    <n v="-312.5"/>
    <x v="9"/>
    <m/>
    <n v="20"/>
    <m/>
    <m/>
    <m/>
    <m/>
    <m/>
  </r>
  <r>
    <s v="Payment"/>
    <d v="2019-05-30T00:00:00"/>
    <d v="2019-05-31T00:00:00"/>
    <n v="2019"/>
    <s v="Twining, Peter and Christine"/>
    <s v="1st Bank HOA Checking"/>
    <s v="Undeposited Funds"/>
    <n v="-300"/>
    <x v="1"/>
    <n v="3"/>
    <n v="20"/>
    <m/>
    <m/>
    <m/>
    <m/>
    <m/>
  </r>
  <r>
    <s v="Payment"/>
    <d v="2019-07-13T00:00:00"/>
    <d v="2019-07-12T00:00:00"/>
    <n v="2019"/>
    <s v="Twining, Peter and Christine"/>
    <s v="1st Bank HOA Checking"/>
    <s v="Undeposited Funds"/>
    <n v="-300"/>
    <x v="1"/>
    <n v="3"/>
    <n v="20"/>
    <m/>
    <m/>
    <m/>
    <m/>
    <m/>
  </r>
  <r>
    <s v="Payment"/>
    <d v="2019-07-15T00:00:00"/>
    <d v="2019-07-15T00:00:00"/>
    <n v="2019"/>
    <s v="Twining, Peter and Christine"/>
    <s v="1st Bank HOA Checking"/>
    <s v="Undeposited Funds"/>
    <n v="-300"/>
    <x v="1"/>
    <n v="3"/>
    <n v="20"/>
    <m/>
    <m/>
    <m/>
    <m/>
    <m/>
  </r>
  <r>
    <s v="Payment"/>
    <d v="2019-09-26T00:00:00"/>
    <d v="2019-09-24T00:00:00"/>
    <n v="2019"/>
    <s v="Twining, Peter and Christine"/>
    <s v="1st Bank HOA Checking"/>
    <s v="Undeposited Funds"/>
    <n v="-137.5"/>
    <x v="9"/>
    <m/>
    <n v="20"/>
    <m/>
    <m/>
    <m/>
    <m/>
    <m/>
  </r>
  <r>
    <s v="Payment"/>
    <d v="2019-10-15T00:00:00"/>
    <d v="2019-10-11T00:00:00"/>
    <n v="2019"/>
    <s v="Twining, Peter and Christine"/>
    <s v="1st Bank HOA Checking"/>
    <s v="Undeposited Funds"/>
    <n v="-300"/>
    <x v="1"/>
    <n v="3"/>
    <n v="20"/>
    <m/>
    <m/>
    <m/>
    <m/>
    <m/>
  </r>
  <r>
    <s v="Payment"/>
    <d v="2007-12-20T00:00:00"/>
    <d v="2007-11-05T00:00:00"/>
    <n v="2007"/>
    <s v="Harris, Rich and Lisa"/>
    <s v="FNBC Savings 2184"/>
    <s v="Undeposited Funds"/>
    <n v="-450"/>
    <x v="2"/>
    <s v="$450 deposit 12/20/07"/>
    <n v="21"/>
    <s v="Changed fm &quot;Dues&quot; to &quot;Working Capital Contribution&quot;; in QB as Reserve Funds"/>
    <m/>
    <m/>
    <m/>
    <m/>
  </r>
  <r>
    <s v="Payment"/>
    <d v="2007-12-20T00:00:00"/>
    <d v="2007-11-05T00:00:00"/>
    <n v="2007"/>
    <s v="Harris, Rich and Lisa"/>
    <s v="FNBC Checking 9018"/>
    <s v="Undeposited Funds"/>
    <n v="-160"/>
    <x v="1"/>
    <m/>
    <n v="21"/>
    <s v="Purch 11/1/07"/>
    <m/>
    <m/>
    <m/>
    <m/>
  </r>
  <r>
    <s v="Payment"/>
    <d v="2008-03-06T00:00:00"/>
    <d v="2008-03-05T00:00:00"/>
    <n v="2008"/>
    <s v="Harris, Rich and Lisa"/>
    <s v="FNBC Checking 9018"/>
    <s v="Undeposited Funds"/>
    <n v="-480"/>
    <x v="1"/>
    <n v="3"/>
    <n v="21"/>
    <m/>
    <m/>
    <m/>
    <m/>
    <m/>
  </r>
  <r>
    <s v="Payment"/>
    <d v="2008-07-03T00:00:00"/>
    <d v="2008-06-30T00:00:00"/>
    <n v="2008"/>
    <s v="Harris, Rich and Lisa"/>
    <s v="FNBC Checking 9018"/>
    <s v="Undeposited Funds"/>
    <n v="-480"/>
    <x v="1"/>
    <n v="3"/>
    <n v="21"/>
    <m/>
    <m/>
    <m/>
    <m/>
    <m/>
  </r>
  <r>
    <s v="Payment"/>
    <d v="2008-09-20T00:00:00"/>
    <d v="2008-09-18T00:00:00"/>
    <n v="2008"/>
    <s v="Harris, Rich and Lisa"/>
    <s v="FNBC Checking 9018"/>
    <s v="Undeposited Funds"/>
    <n v="-480"/>
    <x v="1"/>
    <n v="3"/>
    <n v="21"/>
    <m/>
    <m/>
    <m/>
    <m/>
    <m/>
  </r>
  <r>
    <s v="Payment"/>
    <d v="2008-12-05T00:00:00"/>
    <d v="2008-12-04T00:00:00"/>
    <n v="2008"/>
    <s v="Harris, Rich and Lisa"/>
    <s v="FNBC Checking 9018"/>
    <s v="Undeposited Funds"/>
    <n v="-480"/>
    <x v="1"/>
    <n v="3"/>
    <n v="21"/>
    <m/>
    <m/>
    <m/>
    <m/>
    <m/>
  </r>
  <r>
    <s v="Payment"/>
    <d v="2009-03-19T00:00:00"/>
    <d v="2009-03-10T00:00:00"/>
    <n v="2009"/>
    <s v="Harris, Rich and Lisa"/>
    <s v="FNBC Checking 9018"/>
    <s v="Undeposited Funds"/>
    <n v="-480"/>
    <x v="1"/>
    <n v="3"/>
    <n v="21"/>
    <m/>
    <m/>
    <m/>
    <m/>
    <m/>
  </r>
  <r>
    <s v="Payment"/>
    <d v="2009-10-21T00:00:00"/>
    <d v="2009-10-21T00:00:00"/>
    <n v="2009"/>
    <s v="Harris, Rich and Lisa"/>
    <s v="1st Bank HOA Checking"/>
    <s v="Undeposited Funds"/>
    <n v="-480"/>
    <x v="1"/>
    <n v="3"/>
    <n v="21"/>
    <m/>
    <m/>
    <m/>
    <m/>
    <m/>
  </r>
  <r>
    <s v="Payment"/>
    <d v="2009-10-21T00:00:00"/>
    <d v="2009-10-21T00:00:00"/>
    <n v="2009"/>
    <s v="Harris, Rich and Lisa"/>
    <s v="1st Bank HOA Checking"/>
    <s v="Undeposited Funds"/>
    <n v="-480"/>
    <x v="1"/>
    <n v="3"/>
    <n v="21"/>
    <m/>
    <m/>
    <m/>
    <m/>
    <m/>
  </r>
  <r>
    <s v="Payment"/>
    <d v="2009-12-04T00:00:00"/>
    <d v="2009-12-03T00:00:00"/>
    <n v="2009"/>
    <s v="Harris, Rich and Lisa"/>
    <s v="1st Bank HOA Checking"/>
    <s v="Undeposited Funds"/>
    <n v="-480"/>
    <x v="1"/>
    <n v="3"/>
    <n v="21"/>
    <m/>
    <m/>
    <m/>
    <m/>
    <m/>
  </r>
  <r>
    <s v="Payment"/>
    <d v="2010-02-22T00:00:00"/>
    <d v="2010-02-19T00:00:00"/>
    <n v="2010"/>
    <s v="Harris, Rich and Lisa"/>
    <s v="1st Bank HOA Checking"/>
    <s v="Undeposited Funds"/>
    <n v="-125"/>
    <x v="1"/>
    <n v="1"/>
    <n v="21"/>
    <m/>
    <m/>
    <m/>
    <m/>
    <m/>
  </r>
  <r>
    <s v="Payment"/>
    <d v="2010-03-19T00:00:00"/>
    <d v="2010-03-18T00:00:00"/>
    <n v="2010"/>
    <s v="Harris, Rich and Lisa"/>
    <s v="1st Bank HOA Checking"/>
    <s v="Undeposited Funds"/>
    <n v="-125"/>
    <x v="1"/>
    <n v="1"/>
    <n v="21"/>
    <m/>
    <m/>
    <m/>
    <m/>
    <m/>
  </r>
  <r>
    <s v="Payment"/>
    <d v="2010-03-19T00:00:00"/>
    <d v="2010-03-18T00:00:00"/>
    <n v="2010"/>
    <s v="Harris, Rich and Lisa"/>
    <s v="1st Bank HOA Checking"/>
    <s v="Undeposited Funds"/>
    <n v="-125"/>
    <x v="1"/>
    <n v="1"/>
    <n v="21"/>
    <m/>
    <m/>
    <m/>
    <m/>
    <m/>
  </r>
  <r>
    <s v="Payment"/>
    <d v="2010-05-07T00:00:00"/>
    <d v="2010-05-07T00:00:00"/>
    <n v="2010"/>
    <s v="Harris, Rich and Lisa"/>
    <s v="1st Bank HOA Checking"/>
    <s v="Undeposited Funds"/>
    <n v="-125"/>
    <x v="1"/>
    <n v="1"/>
    <n v="21"/>
    <m/>
    <m/>
    <m/>
    <m/>
    <m/>
  </r>
  <r>
    <s v="Payment"/>
    <d v="2010-06-26T00:00:00"/>
    <d v="2010-06-26T00:00:00"/>
    <n v="2010"/>
    <s v="Harris, Rich and Lisa"/>
    <s v="1st Bank HOA Checking"/>
    <s v="Undeposited Funds"/>
    <n v="-125"/>
    <x v="1"/>
    <n v="1"/>
    <n v="21"/>
    <m/>
    <m/>
    <m/>
    <m/>
    <m/>
  </r>
  <r>
    <s v="Payment"/>
    <d v="2010-08-06T00:00:00"/>
    <d v="2010-08-05T00:00:00"/>
    <n v="2010"/>
    <s v="Harris, Rich and Lisa"/>
    <s v="1st Bank HOA Checking"/>
    <s v="Undeposited Funds"/>
    <n v="-250"/>
    <x v="1"/>
    <n v="2"/>
    <n v="21"/>
    <m/>
    <m/>
    <m/>
    <m/>
    <m/>
  </r>
  <r>
    <s v="Payment"/>
    <d v="2010-10-01T00:00:00"/>
    <d v="2010-09-30T00:00:00"/>
    <n v="2010"/>
    <s v="Harris, Rich and Lisa"/>
    <s v="1st Bank HOA Checking"/>
    <s v="Undeposited Funds"/>
    <n v="-125"/>
    <x v="1"/>
    <n v="1"/>
    <n v="21"/>
    <m/>
    <m/>
    <m/>
    <m/>
    <m/>
  </r>
  <r>
    <s v="Payment"/>
    <d v="2010-10-01T00:00:00"/>
    <d v="2010-09-30T00:00:00"/>
    <n v="2010"/>
    <s v="Harris, Rich and Lisa"/>
    <s v="1st Bank HOA Checking"/>
    <s v="Undeposited Funds"/>
    <n v="-125"/>
    <x v="1"/>
    <n v="1"/>
    <n v="21"/>
    <m/>
    <m/>
    <m/>
    <m/>
    <m/>
  </r>
  <r>
    <s v="Payment"/>
    <d v="2010-11-08T00:00:00"/>
    <d v="2010-11-07T00:00:00"/>
    <n v="2010"/>
    <s v="Harris, Rich and Lisa"/>
    <s v="1st Bank HOA Checking"/>
    <s v="Undeposited Funds"/>
    <n v="-125"/>
    <x v="1"/>
    <n v="1"/>
    <n v="21"/>
    <m/>
    <m/>
    <m/>
    <m/>
    <m/>
  </r>
  <r>
    <s v="Payment"/>
    <d v="2010-12-10T00:00:00"/>
    <d v="2010-12-09T00:00:00"/>
    <n v="2010"/>
    <s v="Harris, Rich and Lisa"/>
    <s v="1st Bank HOA Checking"/>
    <s v="Undeposited Funds"/>
    <n v="-125"/>
    <x v="1"/>
    <n v="1"/>
    <n v="21"/>
    <m/>
    <m/>
    <m/>
    <m/>
    <m/>
  </r>
  <r>
    <s v="Payment"/>
    <d v="2011-02-08T00:00:00"/>
    <d v="2011-02-08T00:00:00"/>
    <n v="2011"/>
    <s v="Harris, Rich and Lisa"/>
    <s v="1st Bank HOA Checking"/>
    <s v="Undeposited Funds"/>
    <n v="-125"/>
    <x v="1"/>
    <n v="1"/>
    <n v="21"/>
    <m/>
    <m/>
    <m/>
    <m/>
    <m/>
  </r>
  <r>
    <s v="Payment"/>
    <d v="2011-03-04T00:00:00"/>
    <d v="2011-03-03T00:00:00"/>
    <n v="2011"/>
    <s v="Harris, Rich and Lisa"/>
    <s v="1st Bank HOA Checking"/>
    <s v="Undeposited Funds"/>
    <n v="-125"/>
    <x v="1"/>
    <n v="1"/>
    <n v="21"/>
    <m/>
    <m/>
    <m/>
    <m/>
    <m/>
  </r>
  <r>
    <s v="Payment"/>
    <d v="2011-03-04T00:00:00"/>
    <d v="2011-03-03T00:00:00"/>
    <n v="2011"/>
    <s v="Harris, Rich and Lisa"/>
    <s v="1st Bank HOA Checking"/>
    <s v="Undeposited Funds"/>
    <n v="-125"/>
    <x v="1"/>
    <n v="1"/>
    <n v="21"/>
    <m/>
    <m/>
    <m/>
    <m/>
    <m/>
  </r>
  <r>
    <s v="Payment"/>
    <d v="2011-04-18T00:00:00"/>
    <d v="2011-04-14T00:00:00"/>
    <n v="2011"/>
    <s v="Harris, Rich and Lisa"/>
    <s v="1st Bank HOA Checking"/>
    <s v="Undeposited Funds"/>
    <n v="-125"/>
    <x v="1"/>
    <n v="1"/>
    <n v="21"/>
    <m/>
    <m/>
    <m/>
    <m/>
    <m/>
  </r>
  <r>
    <s v="Payment"/>
    <d v="2011-05-13T00:00:00"/>
    <d v="2011-05-13T00:00:00"/>
    <n v="2011"/>
    <s v="Harris, Rich and Lisa"/>
    <s v="1st Bank HOA Checking"/>
    <s v="Undeposited Funds"/>
    <n v="-125"/>
    <x v="1"/>
    <n v="1"/>
    <n v="21"/>
    <m/>
    <m/>
    <m/>
    <m/>
    <m/>
  </r>
  <r>
    <s v="Payment"/>
    <d v="2011-06-10T00:00:00"/>
    <d v="2011-06-10T00:00:00"/>
    <n v="2011"/>
    <s v="Harris, Rich and Lisa"/>
    <s v="1st Bank HOA Checking"/>
    <s v="Undeposited Funds"/>
    <n v="-125"/>
    <x v="1"/>
    <n v="1"/>
    <n v="21"/>
    <m/>
    <m/>
    <m/>
    <m/>
    <m/>
  </r>
  <r>
    <s v="Payment"/>
    <d v="2011-07-18T00:00:00"/>
    <d v="2011-07-16T00:00:00"/>
    <n v="2011"/>
    <s v="Harris, Rich and Lisa"/>
    <s v="1st Bank HOA Checking"/>
    <s v="Undeposited Funds"/>
    <n v="-125"/>
    <x v="1"/>
    <n v="1"/>
    <n v="21"/>
    <m/>
    <m/>
    <m/>
    <m/>
    <m/>
  </r>
  <r>
    <s v="Payment"/>
    <d v="2011-08-26T00:00:00"/>
    <d v="2011-08-24T00:00:00"/>
    <n v="2011"/>
    <s v="Harris, Rich and Lisa"/>
    <s v="1st Bank HOA Checking"/>
    <s v="Undeposited Funds"/>
    <n v="-125"/>
    <x v="1"/>
    <n v="1"/>
    <n v="21"/>
    <m/>
    <m/>
    <m/>
    <m/>
    <m/>
  </r>
  <r>
    <s v="Payment"/>
    <d v="2011-10-10T00:00:00"/>
    <d v="2011-10-07T00:00:00"/>
    <n v="2011"/>
    <s v="Harris, Rich and Lisa"/>
    <s v="1st Bank HOA Checking"/>
    <s v="Undeposited Funds"/>
    <n v="-125"/>
    <x v="1"/>
    <n v="1"/>
    <n v="21"/>
    <m/>
    <m/>
    <m/>
    <m/>
    <m/>
  </r>
  <r>
    <s v="Payment"/>
    <d v="2011-10-10T00:00:00"/>
    <d v="2011-10-07T00:00:00"/>
    <n v="2011"/>
    <s v="Harris, Rich and Lisa"/>
    <s v="1st Bank HOA Checking"/>
    <s v="Undeposited Funds"/>
    <n v="-125"/>
    <x v="1"/>
    <n v="1"/>
    <n v="21"/>
    <m/>
    <m/>
    <m/>
    <m/>
    <m/>
  </r>
  <r>
    <s v="Payment"/>
    <d v="2011-11-18T00:00:00"/>
    <d v="2011-11-18T00:00:00"/>
    <n v="2011"/>
    <s v="Harris, Rich and Lisa"/>
    <s v="1st Bank HOA Checking"/>
    <s v="Undeposited Funds"/>
    <n v="-125"/>
    <x v="1"/>
    <n v="1"/>
    <n v="21"/>
    <m/>
    <m/>
    <m/>
    <m/>
    <m/>
  </r>
  <r>
    <s v="Payment"/>
    <d v="2012-01-20T00:00:00"/>
    <d v="2012-01-20T00:00:00"/>
    <n v="2012"/>
    <s v="Harris, Rich and Lisa"/>
    <s v="1st Bank HOA Checking"/>
    <s v="Undeposited Funds"/>
    <n v="-125"/>
    <x v="1"/>
    <n v="1"/>
    <n v="21"/>
    <m/>
    <m/>
    <m/>
    <m/>
    <m/>
  </r>
  <r>
    <s v="Payment"/>
    <d v="2012-02-06T00:00:00"/>
    <d v="2012-02-05T00:00:00"/>
    <n v="2012"/>
    <s v="Harris, Rich and Lisa"/>
    <s v="1st Bank HOA Checking"/>
    <s v="Undeposited Funds"/>
    <n v="-125"/>
    <x v="1"/>
    <n v="1"/>
    <n v="21"/>
    <m/>
    <m/>
    <m/>
    <m/>
    <m/>
  </r>
  <r>
    <s v="Payment"/>
    <d v="2012-02-06T00:00:00"/>
    <d v="2012-02-05T00:00:00"/>
    <n v="2012"/>
    <s v="Harris, Rich and Lisa"/>
    <s v="1st Bank HOA Checking"/>
    <s v="Undeposited Funds"/>
    <n v="-125"/>
    <x v="1"/>
    <n v="1"/>
    <n v="21"/>
    <m/>
    <m/>
    <m/>
    <m/>
    <m/>
  </r>
  <r>
    <s v="Payment"/>
    <d v="2012-03-02T00:00:00"/>
    <d v="2012-03-02T00:00:00"/>
    <n v="2012"/>
    <s v="Harris, Rich and Lisa"/>
    <s v="1st Bank HOA Checking"/>
    <s v="Undeposited Funds"/>
    <n v="-125"/>
    <x v="1"/>
    <n v="1"/>
    <n v="21"/>
    <m/>
    <m/>
    <m/>
    <m/>
    <m/>
  </r>
  <r>
    <s v="Payment"/>
    <d v="2012-05-03T00:00:00"/>
    <d v="2012-05-03T00:00:00"/>
    <n v="2012"/>
    <s v="Harris, Rich and Lisa"/>
    <s v="1st Bank HOA Checking"/>
    <s v="Undeposited Funds"/>
    <n v="-125"/>
    <x v="1"/>
    <n v="1"/>
    <n v="21"/>
    <m/>
    <m/>
    <m/>
    <m/>
    <m/>
  </r>
  <r>
    <s v="Payment"/>
    <d v="2012-05-03T00:00:00"/>
    <d v="2012-05-03T00:00:00"/>
    <n v="2012"/>
    <s v="Harris, Rich and Lisa"/>
    <s v="1st Bank HOA Checking"/>
    <s v="Undeposited Funds"/>
    <n v="-125"/>
    <x v="1"/>
    <n v="1"/>
    <n v="21"/>
    <m/>
    <m/>
    <m/>
    <m/>
    <m/>
  </r>
  <r>
    <s v="Payment"/>
    <d v="2012-07-10T00:00:00"/>
    <d v="2012-07-08T00:00:00"/>
    <n v="2012"/>
    <s v="Harris, Rich and Lisa"/>
    <s v="1st Bank HOA Checking"/>
    <s v="Undeposited Funds"/>
    <n v="-125"/>
    <x v="1"/>
    <n v="1"/>
    <n v="21"/>
    <m/>
    <m/>
    <m/>
    <m/>
    <m/>
  </r>
  <r>
    <s v="Payment"/>
    <d v="2012-08-03T00:00:00"/>
    <d v="2012-08-03T00:00:00"/>
    <n v="2012"/>
    <s v="Harris, Rich and Lisa"/>
    <s v="1st Bank HOA Checking"/>
    <s v="Undeposited Funds"/>
    <n v="-250"/>
    <x v="1"/>
    <n v="1"/>
    <n v="21"/>
    <m/>
    <m/>
    <m/>
    <m/>
    <m/>
  </r>
  <r>
    <s v="Payment"/>
    <d v="2012-09-07T00:00:00"/>
    <d v="2012-09-07T00:00:00"/>
    <n v="2012"/>
    <s v="Harris, Rich and Lisa"/>
    <s v="1st Bank HOA Checking"/>
    <s v="Undeposited Funds"/>
    <n v="-125"/>
    <x v="1"/>
    <n v="1"/>
    <n v="21"/>
    <m/>
    <m/>
    <m/>
    <m/>
    <m/>
  </r>
  <r>
    <s v="Payment"/>
    <d v="2012-12-28T00:00:00"/>
    <d v="2012-12-28T00:00:00"/>
    <n v="2012"/>
    <s v="Harris, Rich and Lisa"/>
    <s v="1st Bank HOA Checking"/>
    <s v="Undeposited Funds"/>
    <n v="-125"/>
    <x v="1"/>
    <n v="1"/>
    <n v="21"/>
    <m/>
    <m/>
    <m/>
    <m/>
    <m/>
  </r>
  <r>
    <s v="Payment"/>
    <d v="2013-03-18T00:00:00"/>
    <d v="2013-03-16T00:00:00"/>
    <n v="2013"/>
    <s v="Harris, Rich and Lisa"/>
    <s v="1st Bank HOA Checking"/>
    <s v="Undeposited Funds"/>
    <n v="-375"/>
    <x v="1"/>
    <n v="3"/>
    <n v="21"/>
    <m/>
    <m/>
    <m/>
    <m/>
    <m/>
  </r>
  <r>
    <s v="Payment"/>
    <d v="2013-04-04T00:00:00"/>
    <d v="2013-04-03T00:00:00"/>
    <n v="2013"/>
    <s v="Harris, Rich and Lisa"/>
    <s v="1st Bank HOA Checking"/>
    <s v="Undeposited Funds"/>
    <n v="-250"/>
    <x v="1"/>
    <n v="2"/>
    <n v="21"/>
    <m/>
    <m/>
    <m/>
    <m/>
    <m/>
  </r>
  <r>
    <s v="Payment"/>
    <d v="2013-06-20T00:00:00"/>
    <d v="2013-06-20T00:00:00"/>
    <n v="2013"/>
    <s v="Harris, Rich and Lisa"/>
    <s v="1st Bank HOA Checking"/>
    <s v="Undeposited Funds"/>
    <n v="-125"/>
    <x v="1"/>
    <n v="1"/>
    <n v="21"/>
    <m/>
    <m/>
    <m/>
    <m/>
    <m/>
  </r>
  <r>
    <s v="Payment"/>
    <d v="2013-10-04T00:00:00"/>
    <d v="2013-10-03T00:00:00"/>
    <n v="2013"/>
    <s v="Harris, Rich and Lisa"/>
    <s v="1st Bank HOA Checking"/>
    <s v="Undeposited Funds"/>
    <n v="-750"/>
    <x v="1"/>
    <n v="6"/>
    <n v="21"/>
    <m/>
    <m/>
    <m/>
    <m/>
    <m/>
  </r>
  <r>
    <s v="Payment"/>
    <d v="2014-01-02T00:00:00"/>
    <d v="2014-01-02T00:00:00"/>
    <n v="2014"/>
    <s v="Harris, Rich and Lisa"/>
    <s v="1st Bank HOA Checking"/>
    <s v="Undeposited Funds"/>
    <n v="-125"/>
    <x v="1"/>
    <n v="1"/>
    <n v="21"/>
    <m/>
    <m/>
    <m/>
    <m/>
    <m/>
  </r>
  <r>
    <s v="Payment"/>
    <d v="2014-01-02T00:00:00"/>
    <d v="2014-01-02T00:00:00"/>
    <n v="2014"/>
    <s v="Harris, Rich and Lisa"/>
    <s v="1st Bank HOA Checking"/>
    <s v="Undeposited Funds"/>
    <n v="-125"/>
    <x v="1"/>
    <n v="1"/>
    <n v="21"/>
    <m/>
    <m/>
    <m/>
    <m/>
    <m/>
  </r>
  <r>
    <s v="Payment"/>
    <d v="2014-01-02T00:00:00"/>
    <d v="2014-01-02T00:00:00"/>
    <n v="2014"/>
    <s v="Harris, Rich and Lisa"/>
    <s v="1st Bank HOA Checking"/>
    <s v="Undeposited Funds"/>
    <n v="-125"/>
    <x v="1"/>
    <n v="1"/>
    <n v="21"/>
    <m/>
    <m/>
    <m/>
    <m/>
    <m/>
  </r>
  <r>
    <s v="Payment"/>
    <d v="2014-05-21T00:00:00"/>
    <d v="2014-05-06T00:00:00"/>
    <n v="2014"/>
    <s v="Harris, Rich and Lisa"/>
    <s v="1st Bank HOA Checking"/>
    <s v="Undeposited Funds"/>
    <n v="-500"/>
    <x v="1"/>
    <n v="4"/>
    <n v="21"/>
    <m/>
    <m/>
    <m/>
    <m/>
    <m/>
  </r>
  <r>
    <s v="Payment"/>
    <d v="2014-09-19T00:00:00"/>
    <d v="2014-09-19T00:00:00"/>
    <n v="2014"/>
    <s v="Harris, Rich and Lisa"/>
    <s v="1st Bank HOA Checking"/>
    <s v="Undeposited Funds"/>
    <n v="-125"/>
    <x v="1"/>
    <n v="1"/>
    <n v="21"/>
    <m/>
    <m/>
    <m/>
    <m/>
    <m/>
  </r>
  <r>
    <s v="Payment"/>
    <d v="2014-09-19T00:00:00"/>
    <d v="2014-09-19T00:00:00"/>
    <n v="2014"/>
    <s v="Harris, Rich and Lisa"/>
    <s v="1st Bank HOA Checking"/>
    <s v="Undeposited Funds"/>
    <n v="-125"/>
    <x v="1"/>
    <n v="1"/>
    <n v="21"/>
    <m/>
    <m/>
    <m/>
    <m/>
    <m/>
  </r>
  <r>
    <s v="Payment"/>
    <d v="2014-09-19T00:00:00"/>
    <d v="2014-09-19T00:00:00"/>
    <n v="2014"/>
    <s v="Harris, Rich and Lisa"/>
    <s v="1st Bank HOA Checking"/>
    <s v="Undeposited Funds"/>
    <n v="-125"/>
    <x v="1"/>
    <n v="1"/>
    <n v="21"/>
    <m/>
    <m/>
    <m/>
    <m/>
    <m/>
  </r>
  <r>
    <s v="Payment"/>
    <d v="2014-09-19T00:00:00"/>
    <d v="2014-09-19T00:00:00"/>
    <n v="2014"/>
    <s v="Harris, Rich and Lisa"/>
    <s v="1st Bank HOA Checking"/>
    <s v="Undeposited Funds"/>
    <n v="-125"/>
    <x v="1"/>
    <n v="1"/>
    <n v="21"/>
    <m/>
    <m/>
    <m/>
    <m/>
    <m/>
  </r>
  <r>
    <s v="Payment"/>
    <d v="2014-09-19T00:00:00"/>
    <d v="2014-09-19T00:00:00"/>
    <n v="2014"/>
    <s v="Harris, Rich and Lisa"/>
    <s v="1st Bank HOA Checking"/>
    <s v="Undeposited Funds"/>
    <n v="-125"/>
    <x v="1"/>
    <n v="1"/>
    <n v="21"/>
    <m/>
    <m/>
    <m/>
    <m/>
    <m/>
  </r>
  <r>
    <s v="Payment"/>
    <d v="2015-02-11T00:00:00"/>
    <d v="2015-02-11T00:00:00"/>
    <n v="2015"/>
    <s v="Harris, Rich and Lisa"/>
    <s v="1st Bank HOA Checking"/>
    <s v="Undeposited Funds"/>
    <n v="-125"/>
    <x v="1"/>
    <n v="1"/>
    <n v="21"/>
    <m/>
    <m/>
    <m/>
    <m/>
    <m/>
  </r>
  <r>
    <s v="Payment"/>
    <d v="2015-03-11T00:00:00"/>
    <d v="2015-03-11T00:00:00"/>
    <n v="2015"/>
    <s v="Harris, Rich and Lisa"/>
    <s v="1st Bank HOA Checking"/>
    <s v="Undeposited Funds"/>
    <n v="-125"/>
    <x v="1"/>
    <n v="1"/>
    <n v="21"/>
    <m/>
    <m/>
    <m/>
    <m/>
    <m/>
  </r>
  <r>
    <s v="Payment"/>
    <d v="2015-04-08T00:00:00"/>
    <d v="2015-04-07T00:00:00"/>
    <n v="2015"/>
    <s v="Harris, Rich and Lisa"/>
    <s v="1st Bank HOA Checking"/>
    <s v="Undeposited Funds"/>
    <n v="-500"/>
    <x v="1"/>
    <n v="4"/>
    <n v="21"/>
    <m/>
    <m/>
    <m/>
    <m/>
    <m/>
  </r>
  <r>
    <s v="Payment"/>
    <d v="2015-08-10T00:00:00"/>
    <d v="2015-08-07T00:00:00"/>
    <n v="2015"/>
    <s v="Harris, Rich and Lisa"/>
    <s v="1st Bank HOA Checking"/>
    <s v="Undeposited Funds"/>
    <n v="-325"/>
    <x v="1"/>
    <m/>
    <n v="21"/>
    <s v="Dues April $25 (had a credit of $100), May - July $300 "/>
    <m/>
    <m/>
    <m/>
    <m/>
  </r>
  <r>
    <s v="Payment"/>
    <d v="2015-09-08T00:00:00"/>
    <d v="2015-09-04T00:00:00"/>
    <n v="2015"/>
    <s v="Harris, Rich and Lisa"/>
    <s v="1st Bank HOA Checking"/>
    <s v="Undeposited Funds"/>
    <n v="-100"/>
    <x v="1"/>
    <m/>
    <n v="21"/>
    <s v="Dues August 2015 "/>
    <m/>
    <m/>
    <m/>
    <m/>
  </r>
  <r>
    <s v="Payment"/>
    <d v="2015-10-21T00:00:00"/>
    <d v="2015-10-21T00:00:00"/>
    <n v="2015"/>
    <s v="Harris, Rich and Lisa"/>
    <s v="1st Bank HOA Checking"/>
    <s v="Undeposited Funds"/>
    <n v="-100"/>
    <x v="1"/>
    <m/>
    <n v="21"/>
    <s v="Dues Sept 2015"/>
    <m/>
    <m/>
    <m/>
    <m/>
  </r>
  <r>
    <s v="Payment"/>
    <d v="2015-11-25T00:00:00"/>
    <d v="2015-11-23T00:00:00"/>
    <n v="2015"/>
    <s v="Harris, Rich and Lisa"/>
    <s v="1st Bank HOA Checking"/>
    <s v="Undeposited Funds"/>
    <n v="-100"/>
    <x v="1"/>
    <m/>
    <n v="21"/>
    <s v="Dues Oct 2015"/>
    <m/>
    <m/>
    <m/>
    <m/>
  </r>
  <r>
    <s v="Payment"/>
    <d v="2015-12-21T00:00:00"/>
    <d v="2015-12-14T00:00:00"/>
    <n v="2015"/>
    <s v="Harris, Rich and Lisa"/>
    <s v="1st Bank HOA Checking"/>
    <s v="Undeposited Funds"/>
    <n v="-100"/>
    <x v="1"/>
    <m/>
    <n v="21"/>
    <s v="Dues Nov 2015"/>
    <m/>
    <m/>
    <m/>
    <m/>
  </r>
  <r>
    <s v="Payment"/>
    <d v="2016-02-04T00:00:00"/>
    <d v="2016-01-29T00:00:00"/>
    <n v="2016"/>
    <s v="Harris, Rich and Lisa"/>
    <s v="1st Bank HOA Checking"/>
    <s v="Undeposited Funds"/>
    <n v="-100"/>
    <x v="1"/>
    <n v="1"/>
    <n v="21"/>
    <m/>
    <m/>
    <m/>
    <m/>
    <m/>
  </r>
  <r>
    <s v="Payment"/>
    <d v="2016-02-22T00:00:00"/>
    <d v="2016-02-21T00:00:00"/>
    <n v="2016"/>
    <s v="Harris, Rich and Lisa"/>
    <s v="1st Bank HOA Checking"/>
    <s v="Undeposited Funds"/>
    <n v="-100"/>
    <x v="1"/>
    <n v="1"/>
    <n v="21"/>
    <m/>
    <m/>
    <m/>
    <m/>
    <m/>
  </r>
  <r>
    <s v="Payment"/>
    <d v="2016-03-21T00:00:00"/>
    <d v="2016-03-21T00:00:00"/>
    <n v="2016"/>
    <s v="Harris, Rich and Lisa"/>
    <s v="1st Bank HOA Checking"/>
    <s v="Undeposited Funds"/>
    <n v="-100"/>
    <x v="1"/>
    <n v="1"/>
    <n v="21"/>
    <m/>
    <m/>
    <m/>
    <m/>
    <m/>
  </r>
  <r>
    <s v="Payment"/>
    <d v="2016-04-06T00:00:00"/>
    <d v="2016-04-06T00:00:00"/>
    <n v="2016"/>
    <s v="Harris, Rich and Lisa"/>
    <s v="1st Bank HOA Checking"/>
    <s v="Undeposited Funds"/>
    <n v="-100"/>
    <x v="1"/>
    <n v="1"/>
    <n v="21"/>
    <m/>
    <m/>
    <m/>
    <m/>
    <m/>
  </r>
  <r>
    <s v="Payment"/>
    <d v="2016-06-20T00:00:00"/>
    <d v="2016-06-16T00:00:00"/>
    <n v="2016"/>
    <s v="Harris, Rich and Lisa"/>
    <s v="1st Bank HOA Checking"/>
    <s v="Undeposited Funds"/>
    <n v="-100"/>
    <x v="1"/>
    <n v="1"/>
    <n v="21"/>
    <m/>
    <m/>
    <m/>
    <m/>
    <m/>
  </r>
  <r>
    <s v="Payment"/>
    <d v="2016-07-26T00:00:00"/>
    <d v="2016-07-26T00:00:00"/>
    <n v="2016"/>
    <s v="Harris, Rich and Lisa"/>
    <s v="1st Bank HOA Checking"/>
    <s v="Undeposited Funds"/>
    <n v="-100"/>
    <x v="1"/>
    <n v="1"/>
    <n v="21"/>
    <m/>
    <m/>
    <m/>
    <m/>
    <m/>
  </r>
  <r>
    <s v="Payment"/>
    <d v="2016-11-02T00:00:00"/>
    <d v="2016-10-25T00:00:00"/>
    <n v="2016"/>
    <s v="Harris, Rich and Lisa"/>
    <s v="1st Bank HOA Checking"/>
    <s v="Undeposited Funds"/>
    <n v="-100"/>
    <x v="1"/>
    <n v="1"/>
    <n v="21"/>
    <m/>
    <m/>
    <m/>
    <m/>
    <m/>
  </r>
  <r>
    <s v="Payment"/>
    <d v="2016-11-22T00:00:00"/>
    <d v="2016-11-22T00:00:00"/>
    <n v="2016"/>
    <s v="Harris, Rich and Lisa"/>
    <s v="1st Bank HOA Checking"/>
    <s v="Undeposited Funds"/>
    <n v="-100"/>
    <x v="1"/>
    <n v="1"/>
    <n v="21"/>
    <m/>
    <m/>
    <m/>
    <m/>
    <m/>
  </r>
  <r>
    <s v="Payment"/>
    <d v="2016-12-19T00:00:00"/>
    <d v="2016-12-08T00:00:00"/>
    <n v="2016"/>
    <s v="Harris, Rich and Lisa"/>
    <s v="1st Bank HOA Checking"/>
    <s v="Undeposited Funds"/>
    <n v="-100"/>
    <x v="1"/>
    <n v="1"/>
    <n v="21"/>
    <m/>
    <m/>
    <m/>
    <m/>
    <m/>
  </r>
  <r>
    <s v="Payment"/>
    <d v="2017-01-25T00:00:00"/>
    <d v="2017-01-25T00:00:00"/>
    <n v="2017"/>
    <s v="Harris, Rich and Lisa"/>
    <s v="1st Bank HOA Checking"/>
    <s v="Undeposited Funds"/>
    <n v="-100"/>
    <x v="1"/>
    <n v="1"/>
    <n v="21"/>
    <m/>
    <m/>
    <m/>
    <m/>
    <m/>
  </r>
  <r>
    <s v="Payment"/>
    <d v="2017-02-27T00:00:00"/>
    <d v="2017-02-27T00:00:00"/>
    <n v="2017"/>
    <s v="Harris, Rich and Lisa"/>
    <s v="1st Bank HOA Checking"/>
    <s v="Undeposited Funds"/>
    <n v="-100"/>
    <x v="1"/>
    <n v="1"/>
    <n v="21"/>
    <m/>
    <m/>
    <m/>
    <m/>
    <m/>
  </r>
  <r>
    <s v="Payment"/>
    <d v="2017-03-21T00:00:00"/>
    <d v="2017-03-18T00:00:00"/>
    <n v="2017"/>
    <s v="Harris, Rich and Lisa"/>
    <s v="1st Bank HOA Checking"/>
    <s v="Undeposited Funds"/>
    <n v="-100"/>
    <x v="1"/>
    <n v="1"/>
    <n v="21"/>
    <m/>
    <m/>
    <m/>
    <m/>
    <m/>
  </r>
  <r>
    <s v="Payment"/>
    <d v="2017-04-21T00:00:00"/>
    <d v="2017-04-10T00:00:00"/>
    <n v="2017"/>
    <s v="Harris, Rich and Lisa"/>
    <s v="1st Bank HOA Checking"/>
    <s v="Undeposited Funds"/>
    <n v="-100"/>
    <x v="1"/>
    <n v="1"/>
    <n v="21"/>
    <m/>
    <m/>
    <m/>
    <m/>
    <m/>
  </r>
  <r>
    <s v="Payment"/>
    <d v="2017-05-25T00:00:00"/>
    <d v="2017-05-10T00:00:00"/>
    <n v="2017"/>
    <s v="Harris, Rich and Lisa"/>
    <s v="1st Bank HOA Checking"/>
    <s v="Undeposited Funds"/>
    <n v="-100"/>
    <x v="1"/>
    <n v="1"/>
    <n v="21"/>
    <m/>
    <m/>
    <m/>
    <m/>
    <m/>
  </r>
  <r>
    <s v="Payment"/>
    <d v="2017-06-23T00:00:00"/>
    <d v="2017-06-21T00:00:00"/>
    <n v="2017"/>
    <s v="Harris, Rich and Lisa"/>
    <s v="1st Bank HOA Checking"/>
    <s v="Undeposited Funds"/>
    <n v="-100"/>
    <x v="1"/>
    <n v="1"/>
    <n v="21"/>
    <m/>
    <m/>
    <m/>
    <m/>
    <m/>
  </r>
  <r>
    <s v="Payment"/>
    <d v="2017-07-26T00:00:00"/>
    <d v="2017-07-22T00:00:00"/>
    <n v="2017"/>
    <s v="Harris, Rich and Lisa"/>
    <s v="1st Bank HOA Checking"/>
    <s v="Undeposited Funds"/>
    <n v="-100"/>
    <x v="1"/>
    <n v="1"/>
    <n v="21"/>
    <m/>
    <m/>
    <m/>
    <m/>
    <m/>
  </r>
  <r>
    <s v="Payment"/>
    <d v="2017-08-24T00:00:00"/>
    <d v="2017-08-24T00:00:00"/>
    <n v="2017"/>
    <s v="Harris, Rich and Lisa"/>
    <s v="1st Bank HOA Checking"/>
    <s v="Undeposited Funds"/>
    <n v="-100"/>
    <x v="1"/>
    <n v="1"/>
    <n v="21"/>
    <m/>
    <m/>
    <m/>
    <m/>
    <m/>
  </r>
  <r>
    <s v="Payment"/>
    <d v="2017-09-25T00:00:00"/>
    <d v="2017-09-21T00:00:00"/>
    <n v="2017"/>
    <s v="Harris, Rich and Lisa"/>
    <s v="1st Bank HOA Checking"/>
    <s v="Undeposited Funds"/>
    <n v="-100"/>
    <x v="1"/>
    <n v="1"/>
    <n v="21"/>
    <m/>
    <m/>
    <m/>
    <m/>
    <m/>
  </r>
  <r>
    <s v="Payment"/>
    <d v="2017-10-23T00:00:00"/>
    <d v="2017-10-23T00:00:00"/>
    <n v="2017"/>
    <s v="Harris, Rich and Lisa"/>
    <s v="1st Bank HOA Checking"/>
    <s v="Undeposited Funds"/>
    <n v="-100"/>
    <x v="1"/>
    <n v="1"/>
    <n v="21"/>
    <m/>
    <m/>
    <m/>
    <m/>
    <m/>
  </r>
  <r>
    <s v="Payment"/>
    <d v="2017-11-21T00:00:00"/>
    <d v="2017-11-21T00:00:00"/>
    <n v="2017"/>
    <s v="Harris, Rich and Lisa"/>
    <s v="1st Bank HOA Checking"/>
    <s v="Undeposited Funds"/>
    <n v="-100"/>
    <x v="1"/>
    <n v="1"/>
    <n v="21"/>
    <m/>
    <m/>
    <m/>
    <m/>
    <m/>
  </r>
  <r>
    <s v="Payment"/>
    <d v="2017-12-14T00:00:00"/>
    <d v="2017-12-14T00:00:00"/>
    <n v="2017"/>
    <s v="Harris, Rich and Lisa"/>
    <s v="1st Bank HOA Checking"/>
    <s v="Undeposited Funds"/>
    <n v="-100"/>
    <x v="1"/>
    <n v="1"/>
    <n v="21"/>
    <m/>
    <m/>
    <m/>
    <m/>
    <m/>
  </r>
  <r>
    <s v="Payment"/>
    <d v="2018-02-22T00:00:00"/>
    <d v="2018-02-22T00:00:00"/>
    <n v="2018"/>
    <s v="Harris, Rich and Lisa"/>
    <s v="1st Bank HOA Checking"/>
    <s v="Undeposited Funds"/>
    <n v="-100"/>
    <x v="1"/>
    <n v="1"/>
    <n v="21"/>
    <m/>
    <m/>
    <m/>
    <m/>
    <m/>
  </r>
  <r>
    <s v="Payment"/>
    <d v="2018-04-12T00:00:00"/>
    <d v="2018-04-12T00:00:00"/>
    <n v="2018"/>
    <s v="Harris, Rich and Lisa"/>
    <s v="1st Bank HOA Checking"/>
    <s v="Undeposited Funds"/>
    <n v="-100"/>
    <x v="1"/>
    <n v="1"/>
    <n v="21"/>
    <m/>
    <m/>
    <m/>
    <m/>
    <m/>
  </r>
  <r>
    <s v="Payment"/>
    <d v="2018-04-19T00:00:00"/>
    <d v="2018-04-17T00:00:00"/>
    <n v="2018"/>
    <s v="Harris, Rich and Lisa"/>
    <s v="1st Bank HOA Checking"/>
    <s v="Undeposited Funds"/>
    <n v="-100"/>
    <x v="1"/>
    <n v="1"/>
    <n v="21"/>
    <m/>
    <m/>
    <m/>
    <m/>
    <m/>
  </r>
  <r>
    <s v="Payment"/>
    <d v="2018-05-07T00:00:00"/>
    <d v="2018-05-07T00:00:00"/>
    <n v="2018"/>
    <s v="Harris, Rich and Lisa"/>
    <s v="1st Bank HOA Checking"/>
    <s v="Undeposited Funds"/>
    <n v="-600"/>
    <x v="1"/>
    <n v="6"/>
    <n v="21"/>
    <m/>
    <m/>
    <m/>
    <m/>
    <m/>
  </r>
  <r>
    <s v="Payment"/>
    <d v="2018-05-25T00:00:00"/>
    <d v="2018-05-25T00:00:00"/>
    <n v="2018"/>
    <s v="Harris, Rich and Lisa"/>
    <s v="1st Bank HOA Checking"/>
    <s v="Undeposited Funds"/>
    <n v="-100"/>
    <x v="1"/>
    <n v="1"/>
    <n v="21"/>
    <m/>
    <m/>
    <m/>
    <m/>
    <m/>
  </r>
  <r>
    <s v="Payment"/>
    <d v="2018-07-05T00:00:00"/>
    <d v="2018-06-22T00:00:00"/>
    <n v="2018"/>
    <s v="Harris, Rich and Lisa"/>
    <s v="1st Bank HOA Checking"/>
    <s v="Undeposited Funds"/>
    <n v="-100"/>
    <x v="1"/>
    <n v="1"/>
    <n v="21"/>
    <m/>
    <m/>
    <m/>
    <m/>
    <m/>
  </r>
  <r>
    <s v="Payment"/>
    <d v="2018-07-27T00:00:00"/>
    <d v="2018-07-27T00:00:00"/>
    <n v="2018"/>
    <s v="Harris, Rich and Lisa"/>
    <s v="1st Bank HOA Checking"/>
    <s v="Undeposited Funds"/>
    <n v="-100"/>
    <x v="1"/>
    <n v="1"/>
    <n v="21"/>
    <m/>
    <m/>
    <m/>
    <m/>
    <m/>
  </r>
  <r>
    <s v="Payment"/>
    <d v="2018-08-20T00:00:00"/>
    <d v="2018-08-20T00:00:00"/>
    <n v="2018"/>
    <s v="Harris, Rich and Lisa"/>
    <s v="1st Bank HOA Checking"/>
    <s v="Undeposited Funds"/>
    <n v="-100"/>
    <x v="1"/>
    <n v="1"/>
    <n v="21"/>
    <m/>
    <m/>
    <m/>
    <m/>
    <m/>
  </r>
  <r>
    <s v="Payment"/>
    <d v="2018-10-09T00:00:00"/>
    <d v="2018-10-05T00:00:00"/>
    <n v="2018"/>
    <s v="Harris, Rich and Lisa"/>
    <s v="1st Bank HOA Checking"/>
    <s v="Undeposited Funds"/>
    <n v="-100"/>
    <x v="1"/>
    <n v="1"/>
    <n v="21"/>
    <m/>
    <m/>
    <m/>
    <m/>
    <m/>
  </r>
  <r>
    <s v="Payment"/>
    <d v="2018-10-30T00:00:00"/>
    <d v="2018-10-30T00:00:00"/>
    <n v="2018"/>
    <s v="Harris, Rich and Lisa"/>
    <s v="1st Bank HOA Checking"/>
    <s v="Undeposited Funds"/>
    <n v="-100"/>
    <x v="1"/>
    <n v="1"/>
    <n v="21"/>
    <m/>
    <m/>
    <m/>
    <m/>
    <m/>
  </r>
  <r>
    <s v="Payment"/>
    <d v="2018-11-21T00:00:00"/>
    <d v="2018-11-21T00:00:00"/>
    <n v="2018"/>
    <s v="Harris, Rich and Lisa"/>
    <s v="1st Bank HOA Checking"/>
    <s v="Undeposited Funds"/>
    <n v="-100"/>
    <x v="1"/>
    <n v="1"/>
    <n v="21"/>
    <m/>
    <m/>
    <m/>
    <m/>
    <m/>
  </r>
  <r>
    <s v="Payment"/>
    <d v="2019-01-07T00:00:00"/>
    <d v="2019-01-04T00:00:00"/>
    <n v="2019"/>
    <s v="Harris, Rich and Lisa"/>
    <s v="1st Bank HOA Checking"/>
    <s v="Undeposited Funds"/>
    <n v="-100"/>
    <x v="1"/>
    <n v="1"/>
    <n v="21"/>
    <m/>
    <m/>
    <m/>
    <m/>
    <m/>
  </r>
  <r>
    <s v="Payment"/>
    <d v="2019-01-30T00:00:00"/>
    <d v="2019-01-20T00:00:00"/>
    <n v="2019"/>
    <s v="Harris, Rich and Lisa"/>
    <s v="1st Bank HOA Checking"/>
    <s v="Undeposited Funds"/>
    <n v="-100"/>
    <x v="1"/>
    <n v="1"/>
    <n v="21"/>
    <m/>
    <m/>
    <m/>
    <m/>
    <m/>
  </r>
  <r>
    <s v="Payment"/>
    <d v="2019-02-26T00:00:00"/>
    <d v="2019-02-26T00:00:00"/>
    <n v="2019"/>
    <s v="Harris, Rich and Lisa"/>
    <s v="1st Bank HOA Checking"/>
    <s v="Undeposited Funds"/>
    <n v="-100"/>
    <x v="1"/>
    <n v="1"/>
    <n v="21"/>
    <m/>
    <m/>
    <m/>
    <m/>
    <m/>
  </r>
  <r>
    <s v="Payment"/>
    <d v="2019-03-22T00:00:00"/>
    <d v="2019-03-22T00:00:00"/>
    <n v="2019"/>
    <s v="Harris, Rich and Lisa"/>
    <s v="1st Bank HOA Checking"/>
    <s v="Undeposited Funds"/>
    <n v="-100"/>
    <x v="1"/>
    <n v="1"/>
    <n v="21"/>
    <m/>
    <m/>
    <m/>
    <m/>
    <m/>
  </r>
  <r>
    <s v="Payment"/>
    <d v="2019-05-02T00:00:00"/>
    <d v="2019-05-02T00:00:00"/>
    <n v="2019"/>
    <s v="Harris, Rich and Lisa"/>
    <s v="1st Bank HOA Checking"/>
    <s v="Undeposited Funds"/>
    <n v="-100"/>
    <x v="1"/>
    <n v="1"/>
    <n v="21"/>
    <m/>
    <m/>
    <m/>
    <m/>
    <m/>
  </r>
  <r>
    <s v="Payment"/>
    <d v="2019-09-24T00:00:00"/>
    <d v="2019-09-22T00:00:00"/>
    <n v="2019"/>
    <s v="Harris, Rich and Lisa"/>
    <s v="1st Bank HOA Checking"/>
    <s v="Undeposited Funds"/>
    <n v="-300"/>
    <x v="1"/>
    <n v="1"/>
    <n v="21"/>
    <m/>
    <m/>
    <m/>
    <m/>
    <m/>
  </r>
  <r>
    <s v="Payment"/>
    <d v="2020-01-07T00:00:00"/>
    <d v="2020-01-07T00:00:00"/>
    <n v="2019"/>
    <s v="Harris, Rich and Lisa"/>
    <s v="1st Bank HOA Checking"/>
    <s v="Undeposited Funds"/>
    <n v="-300"/>
    <x v="1"/>
    <n v="3"/>
    <n v="21"/>
    <s v="$400 (total) = $100 left from Q2 + $300 for Q3"/>
    <m/>
    <m/>
    <m/>
    <m/>
  </r>
  <r>
    <s v="Payment"/>
    <d v="2020-01-07T00:00:00"/>
    <d v="2020-01-07T00:00:00"/>
    <n v="2019"/>
    <s v="Harris, Rich and Lisa"/>
    <s v="1st Bank HOA Checking"/>
    <s v="Undeposited Funds"/>
    <n v="-100"/>
    <x v="1"/>
    <n v="1"/>
    <n v="21"/>
    <s v="$400 (total) = $100 left from Q2 + $300 for Q3"/>
    <m/>
    <m/>
    <m/>
    <m/>
  </r>
  <r>
    <s v="Payment"/>
    <d v="2015-07-13T00:00:00"/>
    <d v="2015-07-06T00:00:00"/>
    <n v="2015"/>
    <s v="Kennedy, John &amp; Alisha"/>
    <s v="1st Bank HOA Checking"/>
    <s v="Undeposited Funds"/>
    <n v="-100"/>
    <x v="1"/>
    <s v="Jul 2015"/>
    <n v="22"/>
    <s v="purch 6/25/15"/>
    <m/>
    <m/>
    <m/>
    <m/>
  </r>
  <r>
    <s v="Payment"/>
    <d v="2015-07-20T00:00:00"/>
    <d v="2015-07-19T00:00:00"/>
    <n v="2015"/>
    <s v="Kennedy, John &amp; Alisha"/>
    <s v="1st Bank HOA Checking"/>
    <s v="Undeposited Funds"/>
    <n v="-500"/>
    <x v="1"/>
    <s v="Aug-Dec 2015"/>
    <n v="22"/>
    <m/>
    <m/>
    <m/>
    <m/>
    <m/>
  </r>
  <r>
    <m/>
    <d v="2015-11-20T00:00:00"/>
    <d v="2015-11-20T00:00:00"/>
    <n v="2015"/>
    <s v="Kennedy, John &amp; Alisha"/>
    <s v="1st Bank HOA Checking"/>
    <s v="Miscellaneous Income"/>
    <n v="-300"/>
    <x v="1"/>
    <s v="Jan-Mar 2016"/>
    <n v="22"/>
    <s v="Changed from &quot;Misc Income&quot; to &quot;Dues&quot;"/>
    <s v="not sure what this was for"/>
    <m/>
    <m/>
    <m/>
  </r>
  <r>
    <s v="Payment"/>
    <d v="2016-03-03T00:00:00"/>
    <d v="2016-03-03T00:00:00"/>
    <n v="2016"/>
    <s v="Kennedy, John &amp; Alisha"/>
    <s v="1st Bank HOA Checking"/>
    <s v="Undeposited Funds"/>
    <n v="-600"/>
    <x v="1"/>
    <s v="Apr-Sep 2016"/>
    <n v="22"/>
    <m/>
    <m/>
    <m/>
    <m/>
    <m/>
  </r>
  <r>
    <s v="Payment"/>
    <d v="2016-09-20T00:00:00"/>
    <d v="2016-09-20T00:00:00"/>
    <n v="2016"/>
    <s v="Kennedy, John &amp; Alisha"/>
    <s v="1st Bank HOA Checking"/>
    <s v="Undeposited Funds"/>
    <n v="-600"/>
    <x v="1"/>
    <s v="Oct 2016-Mar 2017"/>
    <n v="22"/>
    <m/>
    <m/>
    <m/>
    <m/>
    <m/>
  </r>
  <r>
    <s v="Payment"/>
    <d v="2017-03-31T00:00:00"/>
    <d v="2017-03-31T00:00:00"/>
    <n v="2017"/>
    <s v="Kennedy, John &amp; Alisha"/>
    <s v="1st Bank HOA Checking"/>
    <s v="Undeposited Funds"/>
    <n v="100"/>
    <x v="0"/>
    <s v="2017 (complete)"/>
    <n v="22"/>
    <m/>
    <m/>
    <m/>
    <m/>
    <m/>
  </r>
  <r>
    <s v="Payment"/>
    <d v="2017-03-31T00:00:00"/>
    <d v="2017-03-31T00:00:00"/>
    <n v="2017"/>
    <s v="Kennedy, John &amp; Alisha"/>
    <s v="1st Bank HOA Checking"/>
    <s v="Undeposited Funds"/>
    <n v="-1200"/>
    <x v="1"/>
    <s v="2017 (complete)"/>
    <n v="22"/>
    <m/>
    <m/>
    <m/>
    <m/>
    <m/>
  </r>
  <r>
    <s v="Payment"/>
    <d v="2018-04-17T00:00:00"/>
    <d v="2018-04-15T00:00:00"/>
    <n v="2018"/>
    <s v="Kennedy, John &amp; Alisha"/>
    <s v="1st Bank HOA Checking"/>
    <s v="Undeposited Funds"/>
    <n v="-100"/>
    <x v="1"/>
    <s v="Jan 2018"/>
    <n v="22"/>
    <m/>
    <m/>
    <m/>
    <m/>
    <m/>
  </r>
  <r>
    <s v="Payment"/>
    <d v="2018-04-17T00:00:00"/>
    <d v="2018-04-15T00:00:00"/>
    <n v="2018"/>
    <s v="Kennedy, John &amp; Alisha"/>
    <s v="1st Bank HOA Checking"/>
    <s v="Undeposited Funds"/>
    <n v="-100"/>
    <x v="1"/>
    <s v="Feb 2018"/>
    <n v="22"/>
    <m/>
    <m/>
    <m/>
    <m/>
    <m/>
  </r>
  <r>
    <s v="Payment"/>
    <d v="2018-04-17T00:00:00"/>
    <d v="2018-04-15T00:00:00"/>
    <n v="2018"/>
    <s v="Kennedy, John &amp; Alisha"/>
    <s v="1st Bank HOA Checking"/>
    <s v="Undeposited Funds"/>
    <n v="-100"/>
    <x v="1"/>
    <s v="Mar 2018"/>
    <n v="22"/>
    <m/>
    <m/>
    <m/>
    <m/>
    <m/>
  </r>
  <r>
    <s v="Payment"/>
    <d v="2018-07-16T00:00:00"/>
    <d v="2018-07-16T00:00:00"/>
    <n v="2018"/>
    <s v="Kennedy, John &amp; Alisha"/>
    <s v="1st Bank HOA Checking"/>
    <s v="Undeposited Funds"/>
    <n v="-418.75"/>
    <x v="9"/>
    <m/>
    <n v="22"/>
    <m/>
    <m/>
    <m/>
    <m/>
    <m/>
  </r>
  <r>
    <s v="Payment"/>
    <d v="2018-07-16T00:00:00"/>
    <d v="2018-07-16T00:00:00"/>
    <n v="2018"/>
    <s v="Kennedy, John &amp; Alisha"/>
    <s v="1st Bank HOA Checking"/>
    <s v="Undeposited Funds"/>
    <n v="-100"/>
    <x v="1"/>
    <s v="Apr 2018"/>
    <n v="22"/>
    <m/>
    <m/>
    <m/>
    <m/>
    <m/>
  </r>
  <r>
    <s v="Payment"/>
    <d v="2018-07-16T00:00:00"/>
    <d v="2018-07-16T00:00:00"/>
    <n v="2018"/>
    <s v="Kennedy, John &amp; Alisha"/>
    <s v="1st Bank HOA Checking"/>
    <s v="Undeposited Funds"/>
    <n v="-100"/>
    <x v="1"/>
    <s v="May 2018"/>
    <n v="22"/>
    <m/>
    <m/>
    <m/>
    <m/>
    <m/>
  </r>
  <r>
    <s v="Payment"/>
    <d v="2018-07-16T00:00:00"/>
    <d v="2018-07-16T00:00:00"/>
    <n v="2018"/>
    <s v="Kennedy, John &amp; Alisha"/>
    <s v="1st Bank HOA Checking"/>
    <s v="Undeposited Funds"/>
    <n v="-100"/>
    <x v="1"/>
    <s v="Jun 2018"/>
    <n v="22"/>
    <m/>
    <m/>
    <m/>
    <m/>
    <m/>
  </r>
  <r>
    <s v="Payment"/>
    <d v="2018-07-16T00:00:00"/>
    <d v="2018-07-16T00:00:00"/>
    <n v="2018"/>
    <s v="Kennedy, John &amp; Alisha"/>
    <s v="1st Bank HOA Checking"/>
    <s v="Undeposited Funds"/>
    <n v="-100"/>
    <x v="1"/>
    <s v="Jul 2018"/>
    <n v="22"/>
    <m/>
    <m/>
    <m/>
    <m/>
    <m/>
  </r>
  <r>
    <s v="Payment"/>
    <d v="2018-08-31T00:00:00"/>
    <d v="2018-08-29T00:00:00"/>
    <n v="2018"/>
    <s v="Kennedy, John &amp; Alisha"/>
    <s v="1st Bank HOA Checking"/>
    <s v="Undeposited Funds"/>
    <n v="-100"/>
    <x v="1"/>
    <s v="Aug 2018"/>
    <n v="22"/>
    <m/>
    <m/>
    <m/>
    <m/>
    <m/>
  </r>
  <r>
    <s v="Payment"/>
    <d v="2018-09-21T00:00:00"/>
    <d v="2018-09-19T00:00:00"/>
    <n v="2018"/>
    <s v="Kennedy, John &amp; Alisha"/>
    <s v="1st Bank HOA Checking"/>
    <s v="Undeposited Funds"/>
    <n v="-100"/>
    <x v="1"/>
    <s v="Sep 2018"/>
    <n v="22"/>
    <m/>
    <m/>
    <m/>
    <m/>
    <m/>
  </r>
  <r>
    <s v="Payment"/>
    <d v="2018-10-19T00:00:00"/>
    <d v="2018-10-17T00:00:00"/>
    <n v="2018"/>
    <s v="Kennedy, John &amp; Alisha"/>
    <s v="1st Bank HOA Checking"/>
    <s v="Undeposited Funds"/>
    <n v="-100"/>
    <x v="1"/>
    <s v="Oct 2018"/>
    <n v="22"/>
    <m/>
    <m/>
    <m/>
    <m/>
    <m/>
  </r>
  <r>
    <s v="Payment"/>
    <d v="2010-11-08T00:00:00"/>
    <d v="2010-11-08T00:00:00"/>
    <n v="2010"/>
    <s v="Stevens, Joel and Lisa"/>
    <s v="1st Bank HOA Checking"/>
    <s v="Undeposited Funds"/>
    <n v="-450"/>
    <x v="2"/>
    <s v="$450 11/16/10 transfer fm 1st Bank HOA Checking to 1st Bank Savings"/>
    <n v="23"/>
    <s v="Changed fm &quot;Dues&quot; to &quot;Working Capital Contribution&quot;; in QB as Reserve Funds"/>
    <s v="Reserve funds initially deposited into Checking Account on 11/8/10 but transferred into Savings 11/16/10"/>
    <m/>
    <m/>
    <m/>
  </r>
  <r>
    <s v="Payment"/>
    <d v="2010-11-08T00:00:00"/>
    <d v="2010-11-08T00:00:00"/>
    <n v="2010"/>
    <s v="Stevens, Joel and Lisa"/>
    <s v="1st Bank HOA Checking"/>
    <s v="Undeposited Funds"/>
    <n v="-125"/>
    <x v="1"/>
    <n v="1"/>
    <n v="23"/>
    <m/>
    <m/>
    <m/>
    <m/>
    <m/>
  </r>
  <r>
    <s v="Payment"/>
    <d v="2011-01-10T00:00:00"/>
    <d v="2011-01-10T00:00:00"/>
    <n v="2011"/>
    <s v="Stevens, Joel and Lisa"/>
    <s v="1st Bank HOA Checking"/>
    <s v="Undeposited Funds"/>
    <n v="-250"/>
    <x v="1"/>
    <n v="2"/>
    <n v="23"/>
    <m/>
    <m/>
    <m/>
    <m/>
    <m/>
  </r>
  <r>
    <s v="Payment"/>
    <d v="2011-02-22T00:00:00"/>
    <d v="2011-02-21T00:00:00"/>
    <n v="2011"/>
    <s v="Stevens, Joel and Lisa"/>
    <s v="1st Bank HOA Checking"/>
    <s v="Undeposited Funds"/>
    <n v="-125"/>
    <x v="1"/>
    <n v="1"/>
    <n v="23"/>
    <m/>
    <m/>
    <m/>
    <m/>
    <m/>
  </r>
  <r>
    <s v="Payment"/>
    <d v="2011-04-18T00:00:00"/>
    <d v="2011-04-14T00:00:00"/>
    <n v="2011"/>
    <s v="Stevens, Joel and Lisa"/>
    <s v="1st Bank HOA Checking"/>
    <s v="Undeposited Funds"/>
    <n v="-250"/>
    <x v="1"/>
    <n v="2"/>
    <n v="23"/>
    <m/>
    <m/>
    <m/>
    <m/>
    <m/>
  </r>
  <r>
    <s v="Payment"/>
    <d v="2011-06-10T00:00:00"/>
    <d v="2011-06-10T00:00:00"/>
    <n v="2011"/>
    <s v="Stevens, Joel and Lisa"/>
    <s v="1st Bank HOA Checking"/>
    <s v="Undeposited Funds"/>
    <n v="-250"/>
    <x v="1"/>
    <n v="2"/>
    <n v="23"/>
    <m/>
    <m/>
    <m/>
    <m/>
    <m/>
  </r>
  <r>
    <s v="Payment"/>
    <d v="2011-08-02T00:00:00"/>
    <d v="2011-07-29T00:00:00"/>
    <n v="2011"/>
    <s v="Stevens, Joel and Lisa"/>
    <s v="1st Bank HOA Checking"/>
    <s v="Undeposited Funds"/>
    <n v="-250"/>
    <x v="1"/>
    <n v="2"/>
    <n v="23"/>
    <m/>
    <m/>
    <m/>
    <m/>
    <m/>
  </r>
  <r>
    <s v="Payment"/>
    <d v="2011-10-27T00:00:00"/>
    <d v="2011-10-27T00:00:00"/>
    <n v="2011"/>
    <s v="Stevens, Joel and Lisa"/>
    <s v="1st Bank HOA Checking"/>
    <s v="Undeposited Funds"/>
    <n v="-375"/>
    <x v="1"/>
    <n v="3"/>
    <n v="23"/>
    <m/>
    <m/>
    <m/>
    <m/>
    <m/>
  </r>
  <r>
    <s v="Payment"/>
    <d v="2012-02-06T00:00:00"/>
    <d v="2012-02-05T00:00:00"/>
    <n v="2012"/>
    <s v="Stevens, Joel and Lisa"/>
    <s v="1st Bank HOA Checking"/>
    <s v="Undeposited Funds"/>
    <n v="37.5"/>
    <x v="0"/>
    <s v="2012 (complete)"/>
    <n v="23"/>
    <s v="full year discount -$37.50 plus one month from the previous year"/>
    <m/>
    <m/>
    <m/>
    <m/>
  </r>
  <r>
    <s v="Payment"/>
    <d v="2012-02-06T00:00:00"/>
    <d v="2012-02-05T00:00:00"/>
    <n v="2012"/>
    <s v="Stevens, Joel and Lisa"/>
    <s v="1st Bank HOA Checking"/>
    <s v="Undeposited Funds"/>
    <n v="-1500"/>
    <x v="1"/>
    <m/>
    <n v="23"/>
    <s v="full year discount -$37.50 plus one month from the previous year"/>
    <m/>
    <m/>
    <m/>
    <m/>
  </r>
  <r>
    <s v="Payment"/>
    <d v="2012-02-06T00:00:00"/>
    <d v="2012-02-05T00:00:00"/>
    <n v="2012"/>
    <s v="Stevens, Joel and Lisa"/>
    <s v="1st Bank HOA Checking"/>
    <s v="Undeposited Funds"/>
    <n v="-125"/>
    <x v="1"/>
    <m/>
    <n v="23"/>
    <s v="Pmt from 2011; full year discount -$37.50 plus one month from the previous year"/>
    <m/>
    <m/>
    <m/>
    <m/>
  </r>
  <r>
    <s v="Payment"/>
    <d v="2013-03-18T00:00:00"/>
    <d v="2013-03-16T00:00:00"/>
    <n v="2013"/>
    <s v="Stevens, Joel and Lisa"/>
    <s v="1st Bank HOA Checking"/>
    <s v="Undeposited Funds"/>
    <n v="-500"/>
    <x v="1"/>
    <n v="4"/>
    <n v="23"/>
    <m/>
    <m/>
    <m/>
    <m/>
    <m/>
  </r>
  <r>
    <s v="Payment"/>
    <d v="2013-05-21T00:00:00"/>
    <d v="2013-05-21T00:00:00"/>
    <n v="2013"/>
    <s v="Stevens, Joel and Lisa"/>
    <s v="1st Bank HOA Checking"/>
    <s v="Undeposited Funds"/>
    <n v="-375"/>
    <x v="1"/>
    <n v="3"/>
    <n v="23"/>
    <m/>
    <m/>
    <m/>
    <m/>
    <m/>
  </r>
  <r>
    <s v="Payment"/>
    <d v="2013-08-19T00:00:00"/>
    <d v="2013-08-19T00:00:00"/>
    <n v="2013"/>
    <s v="Stevens, Joel and Lisa"/>
    <s v="1st Bank HOA Checking"/>
    <s v="Undeposited Funds"/>
    <n v="-250"/>
    <x v="1"/>
    <n v="2"/>
    <n v="23"/>
    <m/>
    <m/>
    <m/>
    <m/>
    <m/>
  </r>
  <r>
    <s v="Payment"/>
    <d v="2014-01-02T00:00:00"/>
    <d v="2014-01-02T00:00:00"/>
    <n v="2014"/>
    <s v="Stevens, Joel and Lisa"/>
    <s v="1st Bank HOA Checking"/>
    <s v="Undeposited Funds"/>
    <n v="-125"/>
    <x v="1"/>
    <n v="1"/>
    <n v="23"/>
    <m/>
    <m/>
    <m/>
    <m/>
    <m/>
  </r>
  <r>
    <s v="Payment"/>
    <d v="2014-01-02T00:00:00"/>
    <d v="2014-01-02T00:00:00"/>
    <n v="2014"/>
    <s v="Stevens, Joel and Lisa"/>
    <s v="1st Bank HOA Checking"/>
    <s v="Undeposited Funds"/>
    <n v="-125"/>
    <x v="1"/>
    <n v="1"/>
    <n v="23"/>
    <m/>
    <m/>
    <m/>
    <m/>
    <m/>
  </r>
  <r>
    <s v="Payment"/>
    <d v="2014-01-02T00:00:00"/>
    <d v="2014-01-02T00:00:00"/>
    <n v="2014"/>
    <s v="Stevens, Joel and Lisa"/>
    <s v="1st Bank HOA Checking"/>
    <s v="Undeposited Funds"/>
    <n v="-125"/>
    <x v="1"/>
    <n v="1"/>
    <n v="23"/>
    <m/>
    <m/>
    <m/>
    <m/>
    <m/>
  </r>
  <r>
    <s v="Payment"/>
    <d v="2014-05-21T00:00:00"/>
    <d v="2014-05-06T00:00:00"/>
    <n v="2014"/>
    <s v="Stevens, Joel and Lisa"/>
    <s v="1st Bank HOA Checking"/>
    <s v="Undeposited Funds"/>
    <n v="100"/>
    <x v="0"/>
    <s v="2014 (complete)"/>
    <n v="23"/>
    <m/>
    <m/>
    <m/>
    <m/>
    <m/>
  </r>
  <r>
    <s v="Payment"/>
    <d v="2014-05-21T00:00:00"/>
    <d v="2014-05-06T00:00:00"/>
    <n v="2014"/>
    <s v="Stevens, Joel and Lisa"/>
    <s v="1st Bank HOA Checking"/>
    <s v="Undeposited Funds"/>
    <n v="-1500"/>
    <x v="1"/>
    <s v="2014 (complete)"/>
    <n v="23"/>
    <m/>
    <m/>
    <m/>
    <m/>
    <m/>
  </r>
  <r>
    <s v="Payment"/>
    <d v="2015-04-23T00:00:00"/>
    <d v="2015-04-23T00:00:00"/>
    <n v="2015"/>
    <s v="Stevens, Joel and Lisa"/>
    <s v="1st Bank HOA Checking"/>
    <s v="Undeposited Funds"/>
    <n v="100"/>
    <x v="0"/>
    <s v="2015 (complete)"/>
    <n v="23"/>
    <m/>
    <s v="2015 full year pre-payment refund of $300 not paid (KA)"/>
    <m/>
    <m/>
    <m/>
  </r>
  <r>
    <s v="Payment"/>
    <d v="2015-04-23T00:00:00"/>
    <d v="2015-04-23T00:00:00"/>
    <n v="2015"/>
    <s v="Stevens, Joel and Lisa"/>
    <s v="1st Bank HOA Checking"/>
    <s v="Undeposited Funds"/>
    <n v="-1500"/>
    <x v="1"/>
    <s v="2015 (complete)"/>
    <n v="23"/>
    <m/>
    <s v="2015 full year pre-payment refund of $300 not paid (KA)"/>
    <m/>
    <m/>
    <m/>
  </r>
  <r>
    <s v="Payment"/>
    <d v="2016-04-06T00:00:00"/>
    <d v="2016-04-06T00:00:00"/>
    <n v="2016"/>
    <s v="Stevens, Joel and Lisa"/>
    <s v="1st Bank HOA Checking"/>
    <s v="Undeposited Funds"/>
    <n v="-300"/>
    <x v="1"/>
    <n v="3"/>
    <n v="23"/>
    <m/>
    <m/>
    <m/>
    <m/>
    <m/>
  </r>
  <r>
    <s v="Payment"/>
    <d v="2016-10-12T00:00:00"/>
    <d v="2016-09-20T00:00:00"/>
    <n v="2016"/>
    <s v="Stevens, Joel and Lisa"/>
    <s v="1st Bank HOA Checking"/>
    <s v="Undeposited Funds"/>
    <n v="-600"/>
    <x v="1"/>
    <n v="6"/>
    <n v="23"/>
    <m/>
    <m/>
    <m/>
    <m/>
    <m/>
  </r>
  <r>
    <s v="Payment"/>
    <d v="2016-11-09T00:00:00"/>
    <d v="2016-11-05T00:00:00"/>
    <n v="2016"/>
    <s v="Bramante, Andrew &amp; Sharron"/>
    <s v="1st Bank HOA Checking"/>
    <s v="Undeposited Funds"/>
    <n v="-1200"/>
    <x v="1"/>
    <s v="2017 (complete)"/>
    <n v="23"/>
    <m/>
    <s v="No 2017 discount"/>
    <m/>
    <m/>
    <m/>
  </r>
  <r>
    <s v="Payment"/>
    <d v="2016-11-09T00:00:00"/>
    <d v="2016-11-05T00:00:00"/>
    <n v="2016"/>
    <s v="Bramante, Andrew &amp; Sharron"/>
    <s v="1st Bank HOA Checking"/>
    <s v="Undeposited Funds"/>
    <n v="-200"/>
    <x v="1"/>
    <s v="Nov-Dec 2016"/>
    <n v="23"/>
    <s v="Purch 9/19/16; First full month paid Nov 2016 (?)"/>
    <m/>
    <m/>
    <m/>
    <m/>
  </r>
  <r>
    <s v="Payment"/>
    <d v="2018-02-22T00:00:00"/>
    <d v="2018-02-22T00:00:00"/>
    <n v="2018"/>
    <s v="Bramante, Andrew &amp; Sharron"/>
    <s v="1st Bank HOA Checking"/>
    <s v="Undeposited Funds"/>
    <n v="100"/>
    <x v="0"/>
    <s v="2018 (complete)"/>
    <n v="23"/>
    <m/>
    <m/>
    <m/>
    <m/>
    <m/>
  </r>
  <r>
    <s v="Payment"/>
    <d v="2018-02-22T00:00:00"/>
    <d v="2018-02-22T00:00:00"/>
    <n v="2018"/>
    <s v="Bramante, Andrew &amp; Sharron"/>
    <s v="1st Bank HOA Checking"/>
    <s v="Undeposited Funds"/>
    <n v="-1200"/>
    <x v="1"/>
    <s v="2018 (complete)"/>
    <n v="23"/>
    <m/>
    <m/>
    <m/>
    <m/>
    <m/>
  </r>
  <r>
    <s v="Payment"/>
    <d v="2018-06-25T00:00:00"/>
    <d v="2018-06-22T00:00:00"/>
    <n v="2018"/>
    <s v="Bramante, Andrew &amp; Sharron"/>
    <s v="1st Bank HOA Checking"/>
    <s v="Undeposited Funds"/>
    <n v="-90"/>
    <x v="5"/>
    <m/>
    <n v="23"/>
    <m/>
    <m/>
    <m/>
    <m/>
    <m/>
  </r>
  <r>
    <s v="Payment"/>
    <d v="2018-12-20T00:00:00"/>
    <d v="2018-12-19T00:00:00"/>
    <n v="2018"/>
    <s v="Bramante, Andrew &amp; Sharron"/>
    <s v="1st Bank HOA Checking"/>
    <s v="Undeposited Funds"/>
    <n v="-137.5"/>
    <x v="9"/>
    <m/>
    <n v="23"/>
    <m/>
    <m/>
    <m/>
    <m/>
    <m/>
  </r>
  <r>
    <s v="Payment"/>
    <d v="2019-01-28T00:00:00"/>
    <d v="2019-01-25T00:00:00"/>
    <n v="2019"/>
    <s v="Bramante, Andrew &amp; Sharron"/>
    <s v="1st Bank HOA Checking"/>
    <s v="Undeposited Funds"/>
    <n v="-85.71"/>
    <x v="9"/>
    <m/>
    <n v="23"/>
    <m/>
    <m/>
    <m/>
    <m/>
    <m/>
  </r>
  <r>
    <m/>
    <d v="2019-04-26T00:00:00"/>
    <d v="2019-04-26T00:00:00"/>
    <n v="2019"/>
    <s v="Bramante, Andrew &amp; Sharron"/>
    <s v="1st Bank HOA Checking"/>
    <s v="Miscellaneous Income"/>
    <n v="-300"/>
    <x v="11"/>
    <s v="??"/>
    <n v="23"/>
    <s v="donation - Misc Income in QB "/>
    <s v="not sure what this was for"/>
    <m/>
    <m/>
    <m/>
  </r>
  <r>
    <m/>
    <d v="2019-04-26T00:00:00"/>
    <d v="2019-04-26T00:00:00"/>
    <n v="2019"/>
    <s v="Bramante, Andrew &amp; Sharron"/>
    <s v="1st Bank HOA Checking"/>
    <s v="Miscellaneous Income"/>
    <n v="-1200"/>
    <x v="1"/>
    <s v="2019 (complete)"/>
    <n v="23"/>
    <s v="donation - Misc Income in QB "/>
    <m/>
    <m/>
    <m/>
    <m/>
  </r>
  <r>
    <s v="Payment"/>
    <d v="2018-02-20T00:00:00"/>
    <d v="2018-02-15T00:00:00"/>
    <n v="2018"/>
    <s v="Lurie, Gordon &amp; Kathy Witczak"/>
    <s v="1st Bank HOA Checking"/>
    <s v="Undeposited Funds"/>
    <n v="100"/>
    <x v="0"/>
    <s v="2018 (complete)"/>
    <n v="24"/>
    <s v="full year dues -$100 (one month already paid)"/>
    <m/>
    <m/>
    <m/>
    <m/>
  </r>
  <r>
    <s v="Payment"/>
    <d v="2018-02-20T00:00:00"/>
    <d v="2018-02-15T00:00:00"/>
    <n v="2018"/>
    <s v="Lurie, Gordon &amp; Kathy Witczak"/>
    <s v="1st Bank HOA Checking"/>
    <s v="Undeposited Funds"/>
    <n v="-1100"/>
    <x v="1"/>
    <s v="2018 (complete)"/>
    <n v="24"/>
    <s v="full year dues -$100 (one month already paid)"/>
    <m/>
    <m/>
    <m/>
    <m/>
  </r>
  <r>
    <s v="Payment"/>
    <d v="2018-02-22T00:00:00"/>
    <d v="2018-02-22T00:00:00"/>
    <n v="2018"/>
    <s v="Lurie, Gordon &amp; Kathy Witczak"/>
    <s v="1st Bank HOA Checking"/>
    <s v="Undeposited Funds"/>
    <n v="-200"/>
    <x v="1"/>
    <n v="2"/>
    <n v="24"/>
    <m/>
    <m/>
    <m/>
    <m/>
    <m/>
  </r>
  <r>
    <s v="Payment"/>
    <d v="2018-12-20T00:00:00"/>
    <d v="2018-12-19T00:00:00"/>
    <n v="2018"/>
    <s v="Lurie, Gordon &amp; Kathy Witczak"/>
    <s v="1st Bank HOA Checking"/>
    <s v="Undeposited Funds"/>
    <n v="-145"/>
    <x v="10"/>
    <m/>
    <n v="24"/>
    <s v="plan review $300 less credit of $155 applied (??)"/>
    <s v="Should this have gone to the reserve fund? Credit of $155 for what?"/>
    <m/>
    <m/>
    <m/>
  </r>
  <r>
    <s v="Payment"/>
    <d v="2019-05-09T00:00:00"/>
    <d v="2019-05-07T00:00:00"/>
    <n v="2019"/>
    <s v="Lurie, Gordon &amp; Kathy Witczak"/>
    <s v="1st Bank HOA Checking"/>
    <s v="Undeposited Funds"/>
    <n v="-300"/>
    <x v="1"/>
    <n v="3"/>
    <n v="24"/>
    <m/>
    <m/>
    <m/>
    <m/>
    <m/>
  </r>
  <r>
    <s v="Payment"/>
    <d v="2019-05-09T00:00:00"/>
    <d v="2019-05-07T00:00:00"/>
    <n v="2019"/>
    <s v="Lurie, Gordon &amp; Kathy Witczak"/>
    <s v="1st Bank HOA Checking"/>
    <s v="Undeposited Funds"/>
    <n v="-300"/>
    <x v="1"/>
    <n v="3"/>
    <n v="24"/>
    <m/>
    <m/>
    <m/>
    <m/>
    <m/>
  </r>
  <r>
    <s v="Payment"/>
    <d v="2019-06-19T00:00:00"/>
    <d v="2019-06-17T00:00:00"/>
    <n v="2019"/>
    <s v="Lurie, Gordon &amp; Kathy Witczak"/>
    <s v="1st Bank HOA Checking"/>
    <s v="Undeposited Funds"/>
    <n v="-300"/>
    <x v="1"/>
    <n v="3"/>
    <n v="24"/>
    <m/>
    <m/>
    <m/>
    <m/>
    <m/>
  </r>
  <r>
    <s v="Payment"/>
    <d v="2019-09-20T00:00:00"/>
    <d v="2019-09-18T00:00:00"/>
    <n v="2019"/>
    <s v="Lurie, Gordon &amp; Kathy Witczak"/>
    <s v="1st Bank HOA Checking"/>
    <s v="Undeposited Funds"/>
    <n v="-300"/>
    <x v="1"/>
    <n v="3"/>
    <n v="24"/>
    <m/>
    <m/>
    <m/>
    <m/>
    <m/>
  </r>
  <r>
    <m/>
    <d v="2019-02-11T00:00:00"/>
    <d v="2019-02-11T00:00:00"/>
    <n v="2019"/>
    <s v="Burnstein, Michael"/>
    <s v="1st Bank HOA Checking"/>
    <s v="Escrow Demand Income"/>
    <n v="-250"/>
    <x v="12"/>
    <m/>
    <n v="25"/>
    <s v="&quot;Escrow Demand Income&quot;; Payor Mountain Land Title Company"/>
    <s v="Should this have gone to the reserve fund?"/>
    <m/>
    <m/>
    <m/>
  </r>
  <r>
    <m/>
    <d v="2019-02-11T00:00:00"/>
    <d v="2019-02-11T00:00:00"/>
    <n v="2019"/>
    <s v="Burnstein, Michael"/>
    <s v="1st Bank HOA Checking"/>
    <s v="Escrow Demand Income"/>
    <n v="-250"/>
    <x v="13"/>
    <m/>
    <n v="25"/>
    <s v="&quot;Escrow Demand Income&quot;; Payor Mountain Land Title Company"/>
    <s v="Should this have gone to the reserve fund?"/>
    <m/>
    <m/>
    <m/>
  </r>
  <r>
    <s v="Payment"/>
    <d v="2019-02-12T00:00:00"/>
    <d v="2019-02-10T00:00:00"/>
    <n v="2019"/>
    <s v="Burnstein, Michael"/>
    <s v="1st Bank HOA Checking"/>
    <s v="Undeposited Funds"/>
    <n v="-300"/>
    <x v="1"/>
    <s v="Feb-Apr 2019"/>
    <n v="25"/>
    <m/>
    <m/>
    <m/>
    <m/>
    <m/>
  </r>
  <r>
    <m/>
    <d v="2007-03-30T00:00:00"/>
    <d v="2007-03-30T00:00:00"/>
    <n v="2007"/>
    <s v="Interest Income"/>
    <s v="FNBC Savings 2184"/>
    <s v="Interest Income"/>
    <n v="-0.13"/>
    <x v="14"/>
    <m/>
    <s v="n/a"/>
    <m/>
    <m/>
    <m/>
    <m/>
    <m/>
  </r>
  <r>
    <m/>
    <d v="2007-04-30T00:00:00"/>
    <d v="2007-04-30T00:00:00"/>
    <n v="2007"/>
    <s v="Interest Income"/>
    <s v="FNBC Savings 2184"/>
    <s v="Interest Income"/>
    <n v="-1.03"/>
    <x v="14"/>
    <m/>
    <s v="n/a"/>
    <m/>
    <m/>
    <m/>
    <m/>
    <m/>
  </r>
  <r>
    <m/>
    <d v="2007-05-31T00:00:00"/>
    <d v="2007-05-31T00:00:00"/>
    <n v="2007"/>
    <s v="Interest Income"/>
    <s v="FNBC Savings 2184"/>
    <s v="Interest Income"/>
    <n v="-1.07"/>
    <x v="14"/>
    <m/>
    <s v="n/a"/>
    <m/>
    <m/>
    <m/>
    <m/>
    <m/>
  </r>
  <r>
    <m/>
    <d v="2007-06-29T00:00:00"/>
    <d v="2007-06-29T00:00:00"/>
    <n v="2007"/>
    <s v="Interest Income"/>
    <s v="FNBC Savings 2184"/>
    <s v="Interest Income"/>
    <n v="-1.03"/>
    <x v="14"/>
    <m/>
    <s v="n/a"/>
    <m/>
    <m/>
    <m/>
    <m/>
    <m/>
  </r>
  <r>
    <m/>
    <d v="2007-07-31T00:00:00"/>
    <d v="2007-07-31T00:00:00"/>
    <n v="2007"/>
    <s v="Interest Income"/>
    <s v="FNBC Savings 2184"/>
    <s v="Interest Income"/>
    <n v="-1.06"/>
    <x v="14"/>
    <m/>
    <s v="n/a"/>
    <m/>
    <m/>
    <m/>
    <m/>
    <m/>
  </r>
  <r>
    <m/>
    <d v="2007-08-29T00:00:00"/>
    <d v="2007-08-29T00:00:00"/>
    <n v="2007"/>
    <s v="Interest Income"/>
    <s v="FNBC Savings 2184"/>
    <s v="Interest Income"/>
    <n v="-1.07"/>
    <x v="14"/>
    <m/>
    <s v="n/a"/>
    <m/>
    <m/>
    <m/>
    <m/>
    <m/>
  </r>
  <r>
    <m/>
    <d v="2007-09-28T00:00:00"/>
    <d v="2007-09-28T00:00:00"/>
    <n v="2007"/>
    <s v="Interest Income"/>
    <s v="FNBC Savings 2184"/>
    <s v="Interest Income"/>
    <n v="-1.03"/>
    <x v="14"/>
    <m/>
    <s v="n/a"/>
    <m/>
    <m/>
    <m/>
    <m/>
    <m/>
  </r>
  <r>
    <m/>
    <d v="2007-10-31T00:00:00"/>
    <d v="2007-10-31T00:00:00"/>
    <n v="2007"/>
    <s v="Interest Income"/>
    <s v="FNBC Savings 2184"/>
    <s v="Interest Income"/>
    <n v="-1.07"/>
    <x v="14"/>
    <m/>
    <s v="n/a"/>
    <m/>
    <m/>
    <m/>
    <m/>
    <m/>
  </r>
  <r>
    <m/>
    <d v="2007-11-30T00:00:00"/>
    <d v="2007-11-30T00:00:00"/>
    <n v="2007"/>
    <s v="Interest Income"/>
    <s v="FNBC Savings 2184"/>
    <s v="Interest Income"/>
    <n v="-1.03"/>
    <x v="14"/>
    <m/>
    <s v="n/a"/>
    <m/>
    <m/>
    <m/>
    <m/>
    <m/>
  </r>
  <r>
    <m/>
    <d v="2007-12-31T00:00:00"/>
    <d v="2007-12-31T00:00:00"/>
    <n v="2007"/>
    <s v="Interest Income"/>
    <s v="FNBC Savings 2184"/>
    <s v="Interest Income"/>
    <n v="-1.1100000000000001"/>
    <x v="14"/>
    <m/>
    <s v="n/a"/>
    <m/>
    <m/>
    <m/>
    <m/>
    <m/>
  </r>
  <r>
    <m/>
    <d v="2008-01-31T00:00:00"/>
    <d v="2008-01-31T00:00:00"/>
    <n v="2008"/>
    <s v="Interest Income"/>
    <s v="FNBC Savings 2184"/>
    <s v="Interest Income"/>
    <n v="-1.22"/>
    <x v="14"/>
    <m/>
    <s v="n/a"/>
    <m/>
    <m/>
    <m/>
    <m/>
    <m/>
  </r>
  <r>
    <m/>
    <d v="2008-02-29T00:00:00"/>
    <d v="2008-02-29T00:00:00"/>
    <n v="2008"/>
    <s v="Interest Income"/>
    <s v="FNBC Savings 2184"/>
    <s v="Interest Income"/>
    <n v="-0.71"/>
    <x v="14"/>
    <m/>
    <s v="n/a"/>
    <m/>
    <m/>
    <m/>
    <m/>
    <m/>
  </r>
  <r>
    <m/>
    <d v="2008-03-31T00:00:00"/>
    <d v="2008-03-31T00:00:00"/>
    <n v="2008"/>
    <s v="Interest Income"/>
    <s v="FNBC Savings 2184"/>
    <s v="Interest Income"/>
    <n v="-0.75"/>
    <x v="14"/>
    <m/>
    <s v="n/a"/>
    <m/>
    <m/>
    <m/>
    <m/>
    <m/>
  </r>
  <r>
    <m/>
    <d v="2008-04-30T00:00:00"/>
    <d v="2008-04-30T00:00:00"/>
    <n v="2008"/>
    <s v="Interest Income"/>
    <s v="FNBC Savings 2184"/>
    <s v="Interest Income"/>
    <n v="-0.73"/>
    <x v="14"/>
    <m/>
    <s v="n/a"/>
    <m/>
    <m/>
    <m/>
    <m/>
    <m/>
  </r>
  <r>
    <m/>
    <d v="2008-05-30T00:00:00"/>
    <d v="2008-05-30T00:00:00"/>
    <n v="2008"/>
    <s v="Interest Income"/>
    <s v="FNBC Savings 2184"/>
    <s v="Interest Income"/>
    <n v="-0.75"/>
    <x v="14"/>
    <m/>
    <s v="n/a"/>
    <m/>
    <m/>
    <m/>
    <m/>
    <m/>
  </r>
  <r>
    <m/>
    <d v="2008-06-30T00:00:00"/>
    <d v="2008-06-30T00:00:00"/>
    <n v="2008"/>
    <s v="Interest Income"/>
    <s v="FNBC Savings 2184"/>
    <s v="Interest Income"/>
    <n v="-0.73"/>
    <x v="14"/>
    <m/>
    <s v="n/a"/>
    <m/>
    <m/>
    <m/>
    <m/>
    <m/>
  </r>
  <r>
    <m/>
    <d v="2008-07-31T00:00:00"/>
    <d v="2008-07-31T00:00:00"/>
    <n v="2008"/>
    <s v="Interest Income"/>
    <s v="FNBC Savings 2184"/>
    <s v="Interest Income"/>
    <n v="-0.75"/>
    <x v="14"/>
    <m/>
    <s v="n/a"/>
    <m/>
    <m/>
    <m/>
    <m/>
    <m/>
  </r>
  <r>
    <m/>
    <d v="2008-08-29T00:00:00"/>
    <d v="2008-08-29T00:00:00"/>
    <n v="2008"/>
    <s v="Interest Income"/>
    <s v="FNBC Savings 2184"/>
    <s v="Interest Income"/>
    <n v="-0.75"/>
    <x v="14"/>
    <m/>
    <s v="n/a"/>
    <m/>
    <m/>
    <m/>
    <m/>
    <m/>
  </r>
  <r>
    <m/>
    <d v="2008-09-30T00:00:00"/>
    <d v="2008-09-30T00:00:00"/>
    <n v="2008"/>
    <s v="Interest Income"/>
    <s v="FNBC Savings 2184"/>
    <s v="Interest Income"/>
    <n v="-0.73"/>
    <x v="14"/>
    <m/>
    <s v="n/a"/>
    <m/>
    <m/>
    <m/>
    <m/>
    <m/>
  </r>
  <r>
    <m/>
    <d v="2008-10-31T00:00:00"/>
    <d v="2008-10-31T00:00:00"/>
    <n v="2008"/>
    <s v="Interest Income"/>
    <s v="FNBC Savings 2184"/>
    <s v="Interest Income"/>
    <n v="-0.75"/>
    <x v="14"/>
    <m/>
    <s v="n/a"/>
    <m/>
    <m/>
    <m/>
    <m/>
    <m/>
  </r>
  <r>
    <m/>
    <d v="2008-11-28T00:00:00"/>
    <d v="2008-11-28T00:00:00"/>
    <n v="2008"/>
    <s v="Interest Income"/>
    <s v="FNBC Savings 2184"/>
    <s v="Interest Income"/>
    <n v="-0.73"/>
    <x v="14"/>
    <m/>
    <s v="n/a"/>
    <m/>
    <m/>
    <m/>
    <m/>
    <m/>
  </r>
  <r>
    <m/>
    <d v="2008-12-31T00:00:00"/>
    <d v="2008-12-31T00:00:00"/>
    <n v="2008"/>
    <s v="Interest Income"/>
    <s v="FNBC Savings 2184"/>
    <s v="Interest Income"/>
    <n v="-0.7"/>
    <x v="14"/>
    <m/>
    <s v="n/a"/>
    <m/>
    <m/>
    <m/>
    <m/>
    <m/>
  </r>
  <r>
    <m/>
    <d v="2009-01-30T00:00:00"/>
    <d v="2009-01-30T00:00:00"/>
    <n v="2009"/>
    <s v="Interest Income"/>
    <s v="FNBC Savings 2184"/>
    <s v="Interest Income"/>
    <n v="-0.51"/>
    <x v="14"/>
    <m/>
    <s v="n/a"/>
    <m/>
    <m/>
    <m/>
    <m/>
    <m/>
  </r>
  <r>
    <m/>
    <d v="2009-02-27T00:00:00"/>
    <d v="2009-02-27T00:00:00"/>
    <n v="2009"/>
    <s v="Interest Income"/>
    <s v="FNBC Savings 2184"/>
    <s v="Interest Income"/>
    <n v="-0.45"/>
    <x v="14"/>
    <m/>
    <s v="n/a"/>
    <m/>
    <m/>
    <m/>
    <m/>
    <m/>
  </r>
  <r>
    <m/>
    <d v="2009-03-31T00:00:00"/>
    <d v="2009-03-31T00:00:00"/>
    <n v="2009"/>
    <s v="Interest Income"/>
    <s v="FNBC Savings 2184"/>
    <s v="Interest Income"/>
    <n v="-0.5"/>
    <x v="14"/>
    <m/>
    <s v="n/a"/>
    <m/>
    <m/>
    <m/>
    <m/>
    <m/>
  </r>
  <r>
    <m/>
    <d v="2009-04-30T00:00:00"/>
    <d v="2009-04-30T00:00:00"/>
    <n v="2009"/>
    <s v="Interest Income"/>
    <s v="FNBC Savings 2184"/>
    <s v="Interest Income"/>
    <n v="-0.49"/>
    <x v="14"/>
    <m/>
    <s v="n/a"/>
    <m/>
    <m/>
    <m/>
    <m/>
    <m/>
  </r>
  <r>
    <m/>
    <d v="2009-05-29T00:00:00"/>
    <d v="2009-05-29T00:00:00"/>
    <n v="2009"/>
    <s v="Interest Income"/>
    <s v="FNBC Savings 2184"/>
    <s v="Interest Income"/>
    <n v="-0.5"/>
    <x v="14"/>
    <m/>
    <s v="n/a"/>
    <m/>
    <m/>
    <m/>
    <m/>
    <m/>
  </r>
  <r>
    <m/>
    <d v="2009-06-30T00:00:00"/>
    <d v="2009-06-30T00:00:00"/>
    <n v="2009"/>
    <s v="Interest Income"/>
    <s v="FNBC Savings 2184"/>
    <s v="Interest Income"/>
    <n v="-0.49"/>
    <x v="14"/>
    <m/>
    <s v="n/a"/>
    <m/>
    <m/>
    <m/>
    <m/>
    <m/>
  </r>
  <r>
    <m/>
    <d v="2009-07-31T00:00:00"/>
    <d v="2009-07-31T00:00:00"/>
    <n v="2009"/>
    <s v="Interest Income"/>
    <s v="FNBC Savings 2184"/>
    <s v="Interest Income"/>
    <n v="-0.5"/>
    <x v="14"/>
    <m/>
    <s v="n/a"/>
    <m/>
    <m/>
    <m/>
    <m/>
    <m/>
  </r>
  <r>
    <m/>
    <d v="2009-08-17T00:00:00"/>
    <d v="2009-08-17T00:00:00"/>
    <n v="2009"/>
    <s v="Rocky Mountain Forest Management"/>
    <s v="FNBC Checking 9018"/>
    <s v="Road Maintenance"/>
    <n v="-2250"/>
    <x v="15"/>
    <m/>
    <s v="n/a"/>
    <m/>
    <m/>
    <m/>
    <m/>
    <m/>
  </r>
  <r>
    <m/>
    <d v="2009-08-31T00:00:00"/>
    <d v="2009-08-31T00:00:00"/>
    <n v="2009"/>
    <s v="Interest Income"/>
    <s v="FNBC Savings 2184"/>
    <s v="Interest Income"/>
    <n v="-0.44"/>
    <x v="14"/>
    <m/>
    <s v="n/a"/>
    <m/>
    <m/>
    <m/>
    <m/>
    <m/>
  </r>
  <r>
    <m/>
    <d v="2009-09-30T00:00:00"/>
    <d v="2009-09-30T00:00:00"/>
    <n v="2009"/>
    <s v="Interest Income"/>
    <s v="1st Bank HOA Reserve Account"/>
    <s v="Interest Income"/>
    <n v="-1.1299999999999999"/>
    <x v="14"/>
    <m/>
    <s v="n/a"/>
    <m/>
    <m/>
    <m/>
    <m/>
    <m/>
  </r>
  <r>
    <m/>
    <d v="2009-10-30T00:00:00"/>
    <d v="2009-10-30T00:00:00"/>
    <n v="2009"/>
    <s v="Interest Income"/>
    <s v="1st Bank HOA Reserve Account"/>
    <s v="Interest Income"/>
    <n v="-1.29"/>
    <x v="14"/>
    <m/>
    <s v="n/a"/>
    <m/>
    <m/>
    <m/>
    <m/>
    <m/>
  </r>
  <r>
    <m/>
    <d v="2009-11-30T00:00:00"/>
    <d v="2009-11-30T00:00:00"/>
    <n v="2009"/>
    <s v="Bank Service Charges"/>
    <s v="1st Bank HOA Checking"/>
    <s v="Bank Service Charges"/>
    <n v="-10"/>
    <x v="16"/>
    <m/>
    <s v="n/a"/>
    <m/>
    <m/>
    <m/>
    <m/>
    <m/>
  </r>
  <r>
    <m/>
    <d v="2009-11-30T00:00:00"/>
    <d v="2009-11-30T00:00:00"/>
    <n v="2009"/>
    <s v="Interest Income"/>
    <s v="1st Bank HOA Reserve Account"/>
    <s v="Interest Income"/>
    <n v="-1.29"/>
    <x v="14"/>
    <m/>
    <s v="n/a"/>
    <m/>
    <m/>
    <m/>
    <m/>
    <m/>
  </r>
  <r>
    <m/>
    <d v="2009-12-31T00:00:00"/>
    <d v="2009-12-31T00:00:00"/>
    <n v="2009"/>
    <s v="Interest Income"/>
    <s v="1st Bank HOA Reserve Account"/>
    <s v="Interest Income"/>
    <n v="-1.38"/>
    <x v="14"/>
    <m/>
    <s v="n/a"/>
    <m/>
    <m/>
    <m/>
    <m/>
    <m/>
  </r>
  <r>
    <m/>
    <d v="2010-02-02T00:00:00"/>
    <d v="2010-02-02T00:00:00"/>
    <n v="2010"/>
    <s v="Interest Income"/>
    <s v="1st Bank HOA Reserve Account"/>
    <s v="Interest Income"/>
    <n v="-1.31"/>
    <x v="14"/>
    <m/>
    <s v="n/a"/>
    <m/>
    <m/>
    <m/>
    <m/>
    <m/>
  </r>
  <r>
    <m/>
    <d v="2010-02-26T00:00:00"/>
    <d v="2010-02-26T00:00:00"/>
    <n v="2010"/>
    <s v="Interest Income"/>
    <s v="1st Bank HOA Reserve Account"/>
    <s v="Interest Income"/>
    <n v="-1.39"/>
    <x v="14"/>
    <m/>
    <s v="n/a"/>
    <m/>
    <m/>
    <m/>
    <m/>
    <m/>
  </r>
  <r>
    <m/>
    <d v="2010-03-31T00:00:00"/>
    <d v="2010-03-31T00:00:00"/>
    <n v="2010"/>
    <s v="Interest Income"/>
    <s v="1st Bank HOA Reserve Account"/>
    <s v="Interest Income"/>
    <n v="-1.54"/>
    <x v="14"/>
    <m/>
    <s v="n/a"/>
    <m/>
    <m/>
    <m/>
    <m/>
    <m/>
  </r>
  <r>
    <m/>
    <d v="2010-05-04T00:00:00"/>
    <d v="2010-05-04T00:00:00"/>
    <n v="2010"/>
    <s v="Interest Income"/>
    <s v="1st Bank HOA Reserve Account"/>
    <s v="Interest Income"/>
    <n v="-1.59"/>
    <x v="14"/>
    <m/>
    <s v="n/a"/>
    <m/>
    <m/>
    <m/>
    <m/>
    <m/>
  </r>
  <r>
    <m/>
    <d v="2010-06-04T00:00:00"/>
    <d v="2010-06-04T00:00:00"/>
    <n v="2010"/>
    <s v="Interest Income"/>
    <s v="1st Bank HOA Reserve Account"/>
    <s v="Interest Income"/>
    <n v="-1.44"/>
    <x v="14"/>
    <m/>
    <s v="n/a"/>
    <m/>
    <m/>
    <m/>
    <m/>
    <m/>
  </r>
  <r>
    <m/>
    <d v="2010-06-30T00:00:00"/>
    <d v="2010-06-30T00:00:00"/>
    <n v="2010"/>
    <s v="Interest Income"/>
    <s v="1st Bank HOA Reserve Account"/>
    <s v="Interest Income"/>
    <n v="-1.49"/>
    <x v="14"/>
    <m/>
    <s v="n/a"/>
    <m/>
    <m/>
    <m/>
    <m/>
    <m/>
  </r>
  <r>
    <m/>
    <d v="2010-07-30T00:00:00"/>
    <d v="2010-07-30T00:00:00"/>
    <n v="2010"/>
    <s v="Interest Income"/>
    <s v="1st Bank HOA Reserve Account"/>
    <s v="Interest Income"/>
    <n v="-1.59"/>
    <x v="14"/>
    <m/>
    <s v="n/a"/>
    <m/>
    <m/>
    <m/>
    <m/>
    <m/>
  </r>
  <r>
    <m/>
    <d v="2010-08-31T00:00:00"/>
    <d v="2010-08-31T00:00:00"/>
    <n v="2010"/>
    <s v="Interest Income"/>
    <s v="1st Bank HOA Reserve Account"/>
    <s v="Interest Income"/>
    <n v="-1.49"/>
    <x v="14"/>
    <m/>
    <s v="n/a"/>
    <m/>
    <m/>
    <m/>
    <m/>
    <m/>
  </r>
  <r>
    <m/>
    <d v="2010-09-30T00:00:00"/>
    <d v="2010-09-30T00:00:00"/>
    <n v="2010"/>
    <s v="Interest Income"/>
    <s v="1st Bank HOA Reserve Account"/>
    <s v="Interest Income"/>
    <n v="-0.92"/>
    <x v="14"/>
    <m/>
    <s v="n/a"/>
    <m/>
    <m/>
    <m/>
    <m/>
    <m/>
  </r>
  <r>
    <m/>
    <d v="2010-10-29T00:00:00"/>
    <d v="2010-10-29T00:00:00"/>
    <n v="2010"/>
    <s v="Interest Income"/>
    <s v="1st Bank HOA Reserve Account"/>
    <s v="Interest Income"/>
    <n v="-0.77"/>
    <x v="14"/>
    <m/>
    <s v="n/a"/>
    <m/>
    <m/>
    <m/>
    <m/>
    <m/>
  </r>
  <r>
    <m/>
    <d v="2010-11-30T00:00:00"/>
    <d v="2010-11-30T00:00:00"/>
    <n v="2010"/>
    <s v="Interest Income"/>
    <s v="1st Bank HOA Reserve Account"/>
    <s v="Interest Income"/>
    <n v="-0.76"/>
    <x v="14"/>
    <m/>
    <s v="n/a"/>
    <m/>
    <m/>
    <m/>
    <m/>
    <m/>
  </r>
  <r>
    <m/>
    <d v="2010-12-31T00:00:00"/>
    <d v="2010-12-31T00:00:00"/>
    <n v="2010"/>
    <s v="Interest Income"/>
    <s v="1st Bank HOA Reserve Account"/>
    <s v="Interest Income"/>
    <n v="-0.86"/>
    <x v="14"/>
    <m/>
    <s v="n/a"/>
    <m/>
    <m/>
    <m/>
    <m/>
    <m/>
  </r>
  <r>
    <s v="Deposit"/>
    <d v="2011-01-26T00:00:00"/>
    <d v="2011-01-26T00:00:00"/>
    <n v="2011"/>
    <s v="DGO Access, LLC"/>
    <s v="1st Bank HOA Checking"/>
    <s v="Entry Way / Gate"/>
    <n v="-3170.05"/>
    <x v="17"/>
    <m/>
    <s v="n/a"/>
    <m/>
    <m/>
    <m/>
    <m/>
    <m/>
  </r>
  <r>
    <m/>
    <d v="2011-01-31T00:00:00"/>
    <d v="2011-01-31T00:00:00"/>
    <n v="2011"/>
    <s v="Interest Income"/>
    <s v="1st Bank HOA Reserve Account"/>
    <s v="Interest Income"/>
    <n v="-0.76"/>
    <x v="14"/>
    <m/>
    <s v="n/a"/>
    <m/>
    <m/>
    <m/>
    <m/>
    <m/>
  </r>
  <r>
    <m/>
    <d v="2011-02-28T00:00:00"/>
    <d v="2011-02-28T00:00:00"/>
    <n v="2011"/>
    <s v="Interest Income"/>
    <s v="1st Bank HOA Reserve Account"/>
    <s v="Interest Income"/>
    <n v="-0.73"/>
    <x v="14"/>
    <m/>
    <s v="n/a"/>
    <m/>
    <m/>
    <m/>
    <m/>
    <m/>
  </r>
  <r>
    <m/>
    <d v="2011-03-31T00:00:00"/>
    <d v="2011-03-31T00:00:00"/>
    <n v="2011"/>
    <s v="Interest Income"/>
    <s v="1st Bank HOA Reserve Account"/>
    <s v="Interest Income"/>
    <n v="-0.81"/>
    <x v="14"/>
    <m/>
    <s v="n/a"/>
    <m/>
    <m/>
    <m/>
    <m/>
    <m/>
  </r>
  <r>
    <s v="Deposit"/>
    <d v="2011-04-01T00:00:00"/>
    <d v="2011-04-01T00:00:00"/>
    <n v="2011"/>
    <s v="DGO Access, LLC"/>
    <s v="1st Bank HOA Checking"/>
    <s v="Entry Way / Gate"/>
    <n v="-217.55"/>
    <x v="17"/>
    <m/>
    <s v="n/a"/>
    <m/>
    <m/>
    <m/>
    <m/>
    <m/>
  </r>
  <r>
    <m/>
    <d v="2011-04-29T00:00:00"/>
    <d v="2011-04-29T00:00:00"/>
    <n v="2011"/>
    <s v="Interest Income"/>
    <s v="1st Bank HOA Reserve Account"/>
    <s v="Interest Income"/>
    <n v="-0.81"/>
    <x v="14"/>
    <m/>
    <s v="n/a"/>
    <m/>
    <m/>
    <m/>
    <m/>
    <m/>
  </r>
  <r>
    <m/>
    <d v="2011-05-31T00:00:00"/>
    <d v="2011-05-31T00:00:00"/>
    <n v="2011"/>
    <s v="Interest Income"/>
    <s v="1st Bank HOA Reserve Account"/>
    <s v="Interest Income"/>
    <n v="-0.78"/>
    <x v="14"/>
    <m/>
    <s v="n/a"/>
    <m/>
    <m/>
    <m/>
    <m/>
    <m/>
  </r>
  <r>
    <m/>
    <d v="2011-06-30T00:00:00"/>
    <d v="2011-06-30T00:00:00"/>
    <n v="2011"/>
    <s v="Interest Income"/>
    <s v="1st Bank HOA Reserve Account"/>
    <s v="Interest Income"/>
    <n v="-0.78"/>
    <x v="14"/>
    <m/>
    <s v="n/a"/>
    <m/>
    <m/>
    <m/>
    <m/>
    <m/>
  </r>
  <r>
    <m/>
    <d v="2011-07-29T00:00:00"/>
    <d v="2011-07-29T00:00:00"/>
    <n v="2011"/>
    <s v="Interest Income"/>
    <s v="1st Bank HOA Reserve Account"/>
    <s v="Interest Income"/>
    <n v="-0.81"/>
    <x v="14"/>
    <m/>
    <s v="n/a"/>
    <m/>
    <m/>
    <m/>
    <m/>
    <m/>
  </r>
  <r>
    <m/>
    <d v="2011-08-31T00:00:00"/>
    <d v="2011-08-31T00:00:00"/>
    <n v="2011"/>
    <s v="Interest Income"/>
    <s v="1st Bank HOA Reserve Account"/>
    <s v="Interest Income"/>
    <n v="-0.7"/>
    <x v="14"/>
    <m/>
    <s v="n/a"/>
    <m/>
    <m/>
    <m/>
    <m/>
    <m/>
  </r>
  <r>
    <m/>
    <d v="2011-09-30T00:00:00"/>
    <d v="2011-09-30T00:00:00"/>
    <n v="2011"/>
    <s v="Interest Income"/>
    <s v="1st Bank HOA Reserve Account"/>
    <s v="Interest Income"/>
    <n v="-0.42"/>
    <x v="14"/>
    <m/>
    <s v="n/a"/>
    <m/>
    <m/>
    <m/>
    <m/>
    <m/>
  </r>
  <r>
    <m/>
    <d v="2011-10-31T00:00:00"/>
    <d v="2011-10-31T00:00:00"/>
    <n v="2011"/>
    <s v="Interest Income"/>
    <s v="1st Bank HOA Reserve Account"/>
    <s v="Interest Income"/>
    <n v="-0.38"/>
    <x v="14"/>
    <m/>
    <s v="n/a"/>
    <m/>
    <m/>
    <m/>
    <m/>
    <m/>
  </r>
  <r>
    <m/>
    <d v="2011-11-30T00:00:00"/>
    <d v="2011-11-30T00:00:00"/>
    <n v="2011"/>
    <s v="Interest Income"/>
    <s v="1st Bank HOA Reserve Account"/>
    <s v="Interest Income"/>
    <n v="-0.39"/>
    <x v="14"/>
    <m/>
    <s v="n/a"/>
    <m/>
    <m/>
    <m/>
    <m/>
    <m/>
  </r>
  <r>
    <m/>
    <d v="2011-12-30T00:00:00"/>
    <d v="2011-12-30T00:00:00"/>
    <n v="2011"/>
    <s v="Interest Income"/>
    <s v="1st Bank HOA Reserve Account"/>
    <s v="Interest Income"/>
    <n v="-0.43"/>
    <x v="14"/>
    <m/>
    <s v="n/a"/>
    <m/>
    <m/>
    <m/>
    <m/>
    <m/>
  </r>
  <r>
    <s v="Payment"/>
    <d v="2012-01-30T00:00:00"/>
    <d v="2012-01-30T00:00:00"/>
    <n v="2012"/>
    <s v="Schorer, Scott C"/>
    <s v="1st Bank HOA Checking"/>
    <s v="Undeposited Funds"/>
    <n v="-290"/>
    <x v="18"/>
    <m/>
    <s v="n/a"/>
    <s v="reimbursement as Scott accidentally used business card for personal use"/>
    <m/>
    <m/>
    <m/>
    <m/>
  </r>
  <r>
    <m/>
    <d v="2012-01-31T00:00:00"/>
    <d v="2012-01-31T00:00:00"/>
    <n v="2012"/>
    <s v="Interest Income"/>
    <s v="1st Bank HOA Reserve Account"/>
    <s v="Interest Income"/>
    <n v="-0.38"/>
    <x v="14"/>
    <m/>
    <s v="n/a"/>
    <m/>
    <m/>
    <m/>
    <m/>
    <m/>
  </r>
  <r>
    <m/>
    <d v="2012-02-29T00:00:00"/>
    <d v="2012-02-29T00:00:00"/>
    <n v="2012"/>
    <s v="Interest Income"/>
    <s v="1st Bank HOA Reserve Account"/>
    <s v="Interest Income"/>
    <n v="-0.38"/>
    <x v="14"/>
    <m/>
    <s v="n/a"/>
    <m/>
    <m/>
    <m/>
    <m/>
    <m/>
  </r>
  <r>
    <m/>
    <d v="2012-03-30T00:00:00"/>
    <d v="2012-03-30T00:00:00"/>
    <n v="2012"/>
    <s v="Interest Income"/>
    <s v="1st Bank HOA Reserve Account"/>
    <s v="Interest Income"/>
    <n v="-0.42"/>
    <x v="14"/>
    <m/>
    <s v="n/a"/>
    <m/>
    <m/>
    <m/>
    <m/>
    <m/>
  </r>
  <r>
    <m/>
    <d v="2012-04-30T00:00:00"/>
    <d v="2012-04-30T00:00:00"/>
    <n v="2012"/>
    <s v="Interest Income"/>
    <s v="1st Bank HOA Reserve Account"/>
    <s v="Interest Income"/>
    <n v="-0.38"/>
    <x v="14"/>
    <m/>
    <s v="n/a"/>
    <m/>
    <m/>
    <m/>
    <m/>
    <m/>
  </r>
  <r>
    <m/>
    <d v="2012-05-31T00:00:00"/>
    <d v="2012-05-31T00:00:00"/>
    <n v="2012"/>
    <s v="Interest Income"/>
    <s v="1st Bank HOA Reserve Account"/>
    <s v="Interest Income"/>
    <n v="-0.4"/>
    <x v="14"/>
    <m/>
    <s v="n/a"/>
    <m/>
    <m/>
    <m/>
    <m/>
    <m/>
  </r>
  <r>
    <m/>
    <d v="2012-06-29T00:00:00"/>
    <d v="2012-06-29T00:00:00"/>
    <n v="2012"/>
    <s v="Interest Income"/>
    <s v="1st Bank HOA Reserve Account"/>
    <s v="Interest Income"/>
    <n v="-0.4"/>
    <x v="14"/>
    <m/>
    <s v="n/a"/>
    <m/>
    <m/>
    <m/>
    <m/>
    <m/>
  </r>
  <r>
    <m/>
    <d v="2012-07-31T00:00:00"/>
    <d v="2012-07-31T00:00:00"/>
    <n v="2012"/>
    <s v="Interest Income"/>
    <s v="1st Bank HOA Reserve Account"/>
    <s v="Interest Income"/>
    <n v="-0.39"/>
    <x v="14"/>
    <m/>
    <s v="n/a"/>
    <m/>
    <m/>
    <m/>
    <m/>
    <m/>
  </r>
  <r>
    <m/>
    <d v="2012-08-31T00:00:00"/>
    <d v="2012-08-31T00:00:00"/>
    <n v="2012"/>
    <s v="Interest Income"/>
    <s v="1st Bank HOA Reserve Account"/>
    <s v="Interest Income"/>
    <n v="-0.44"/>
    <x v="14"/>
    <m/>
    <s v="n/a"/>
    <m/>
    <m/>
    <m/>
    <m/>
    <m/>
  </r>
  <r>
    <m/>
    <d v="2012-09-28T00:00:00"/>
    <d v="2012-09-28T00:00:00"/>
    <n v="2012"/>
    <s v="Interest Income"/>
    <s v="1st Bank HOA Reserve Account"/>
    <s v="Interest Income"/>
    <n v="-0.35"/>
    <x v="14"/>
    <m/>
    <s v="n/a"/>
    <m/>
    <m/>
    <m/>
    <m/>
    <m/>
  </r>
  <r>
    <m/>
    <d v="2012-10-31T00:00:00"/>
    <d v="2012-10-31T00:00:00"/>
    <n v="2012"/>
    <s v="Interest Income"/>
    <s v="1st Bank HOA Reserve Account"/>
    <s v="Interest Income"/>
    <n v="-0.4"/>
    <x v="14"/>
    <m/>
    <s v="n/a"/>
    <m/>
    <m/>
    <m/>
    <m/>
    <m/>
  </r>
  <r>
    <m/>
    <d v="2012-11-30T00:00:00"/>
    <d v="2012-11-30T00:00:00"/>
    <n v="2012"/>
    <s v="Interest Income"/>
    <s v="1st Bank HOA Reserve Account"/>
    <s v="Interest Income"/>
    <n v="-0.42"/>
    <x v="14"/>
    <m/>
    <s v="n/a"/>
    <m/>
    <m/>
    <m/>
    <m/>
    <m/>
  </r>
  <r>
    <m/>
    <d v="2012-12-31T00:00:00"/>
    <d v="2012-12-31T00:00:00"/>
    <n v="2012"/>
    <s v="Interest Income"/>
    <s v="1st Bank HOA Reserve Account"/>
    <s v="Interest Income"/>
    <n v="-0.39"/>
    <x v="14"/>
    <m/>
    <s v="n/a"/>
    <m/>
    <m/>
    <m/>
    <m/>
    <m/>
  </r>
  <r>
    <m/>
    <d v="2013-01-31T00:00:00"/>
    <d v="2013-01-31T00:00:00"/>
    <n v="2013"/>
    <s v="Interest Income"/>
    <s v="1st Bank HOA Reserve Account"/>
    <s v="Interest Income"/>
    <n v="-0.39"/>
    <x v="14"/>
    <m/>
    <s v="n/a"/>
    <m/>
    <m/>
    <m/>
    <m/>
    <m/>
  </r>
  <r>
    <m/>
    <d v="2013-02-28T00:00:00"/>
    <d v="2013-02-28T00:00:00"/>
    <n v="2013"/>
    <s v="Interest Income"/>
    <s v="1st Bank HOA Reserve Account"/>
    <s v="Interest Income"/>
    <n v="-0.37"/>
    <x v="14"/>
    <m/>
    <s v="n/a"/>
    <m/>
    <m/>
    <m/>
    <m/>
    <m/>
  </r>
  <r>
    <m/>
    <d v="2013-03-29T00:00:00"/>
    <d v="2013-03-29T00:00:00"/>
    <n v="2013"/>
    <s v="Interest Income"/>
    <s v="1st Bank HOA Reserve Account"/>
    <s v="Interest Income"/>
    <n v="-0.4"/>
    <x v="14"/>
    <m/>
    <s v="n/a"/>
    <m/>
    <m/>
    <m/>
    <m/>
    <m/>
  </r>
  <r>
    <m/>
    <d v="2013-04-30T00:00:00"/>
    <d v="2013-04-30T00:00:00"/>
    <n v="2013"/>
    <s v="Interest Income"/>
    <s v="1st Bank HOA Reserve Account"/>
    <s v="Interest Income"/>
    <n v="-0.39"/>
    <x v="14"/>
    <m/>
    <s v="n/a"/>
    <m/>
    <m/>
    <m/>
    <m/>
    <m/>
  </r>
  <r>
    <m/>
    <d v="2013-05-31T00:00:00"/>
    <d v="2013-05-31T00:00:00"/>
    <n v="2013"/>
    <s v="Interest Income"/>
    <s v="1st Bank HOA Reserve Account"/>
    <s v="Interest Income"/>
    <n v="-0.43"/>
    <x v="14"/>
    <m/>
    <s v="n/a"/>
    <m/>
    <m/>
    <m/>
    <m/>
    <m/>
  </r>
  <r>
    <m/>
    <d v="2013-06-28T00:00:00"/>
    <d v="2013-06-28T00:00:00"/>
    <n v="2013"/>
    <s v="Interest Income"/>
    <s v="1st Bank HOA Reserve Account"/>
    <s v="Interest Income"/>
    <n v="-0.37"/>
    <x v="14"/>
    <m/>
    <s v="n/a"/>
    <m/>
    <m/>
    <m/>
    <m/>
    <m/>
  </r>
  <r>
    <m/>
    <d v="2013-07-31T00:00:00"/>
    <d v="2013-07-31T00:00:00"/>
    <n v="2013"/>
    <s v="Interest Income"/>
    <s v="1st Bank HOA Reserve Account"/>
    <s v="Interest Income"/>
    <n v="-0.4"/>
    <x v="14"/>
    <m/>
    <s v="n/a"/>
    <m/>
    <m/>
    <m/>
    <m/>
    <m/>
  </r>
  <r>
    <m/>
    <d v="2013-08-30T00:00:00"/>
    <d v="2013-08-30T00:00:00"/>
    <n v="2013"/>
    <s v="Interest Income"/>
    <s v="1st Bank HOA Reserve Account"/>
    <s v="Interest Income"/>
    <n v="-0.43"/>
    <x v="14"/>
    <m/>
    <s v="n/a"/>
    <m/>
    <m/>
    <m/>
    <m/>
    <m/>
  </r>
  <r>
    <m/>
    <d v="2013-09-30T00:00:00"/>
    <d v="2013-09-30T00:00:00"/>
    <n v="2013"/>
    <s v="Interest Income"/>
    <s v="1st Bank HOA Reserve Account"/>
    <s v="Interest Income"/>
    <n v="-0.37"/>
    <x v="14"/>
    <m/>
    <s v="n/a"/>
    <m/>
    <m/>
    <m/>
    <m/>
    <m/>
  </r>
  <r>
    <m/>
    <d v="2013-10-31T00:00:00"/>
    <d v="2013-10-31T00:00:00"/>
    <n v="2013"/>
    <s v="Interest Income"/>
    <s v="1st Bank HOA Reserve Account"/>
    <s v="Interest Income"/>
    <n v="-0.4"/>
    <x v="14"/>
    <m/>
    <s v="n/a"/>
    <m/>
    <m/>
    <m/>
    <m/>
    <m/>
  </r>
  <r>
    <m/>
    <d v="2013-11-29T00:00:00"/>
    <d v="2013-11-29T00:00:00"/>
    <n v="2013"/>
    <s v="Interest Income"/>
    <s v="1st Bank HOA Reserve Account"/>
    <s v="Interest Income"/>
    <n v="-0.4"/>
    <x v="14"/>
    <m/>
    <s v="n/a"/>
    <m/>
    <m/>
    <m/>
    <m/>
    <m/>
  </r>
  <r>
    <m/>
    <d v="2013-12-31T00:00:00"/>
    <d v="2013-12-31T00:00:00"/>
    <n v="2013"/>
    <s v="Interest Income"/>
    <s v="1st Bank HOA Reserve Account"/>
    <s v="Interest Income"/>
    <n v="-0.4"/>
    <x v="14"/>
    <m/>
    <s v="n/a"/>
    <m/>
    <m/>
    <m/>
    <m/>
    <m/>
  </r>
  <r>
    <m/>
    <d v="2014-01-31T00:00:00"/>
    <d v="2014-01-31T00:00:00"/>
    <n v="2014"/>
    <s v="Interest Income"/>
    <s v="1st Bank HOA Reserve Account"/>
    <s v="Interest Income"/>
    <n v="-0.32"/>
    <x v="14"/>
    <m/>
    <s v="n/a"/>
    <m/>
    <m/>
    <m/>
    <m/>
    <m/>
  </r>
  <r>
    <m/>
    <d v="2014-02-28T00:00:00"/>
    <d v="2014-02-28T00:00:00"/>
    <n v="2014"/>
    <s v="Interest Income"/>
    <s v="1st Bank HOA Reserve Account"/>
    <s v="Interest Income"/>
    <n v="-0.22"/>
    <x v="14"/>
    <m/>
    <s v="n/a"/>
    <m/>
    <m/>
    <m/>
    <m/>
    <m/>
  </r>
  <r>
    <m/>
    <d v="2014-03-31T00:00:00"/>
    <d v="2014-03-31T00:00:00"/>
    <n v="2014"/>
    <s v="Interest Income"/>
    <s v="1st Bank HOA Reserve Account"/>
    <s v="Interest Income"/>
    <n v="-0.23"/>
    <x v="14"/>
    <m/>
    <s v="n/a"/>
    <m/>
    <m/>
    <m/>
    <m/>
    <m/>
  </r>
  <r>
    <m/>
    <d v="2014-04-30T00:00:00"/>
    <d v="2014-04-30T00:00:00"/>
    <n v="2014"/>
    <s v="Interest Income"/>
    <s v="1st Bank HOA Reserve Account"/>
    <s v="Interest Income"/>
    <n v="-0.23"/>
    <x v="14"/>
    <m/>
    <s v="n/a"/>
    <m/>
    <m/>
    <m/>
    <m/>
    <m/>
  </r>
  <r>
    <m/>
    <d v="2014-05-30T00:00:00"/>
    <d v="2014-05-30T00:00:00"/>
    <n v="2014"/>
    <s v="Interest Income"/>
    <s v="1st Bank HOA Reserve Account"/>
    <s v="Interest Income"/>
    <n v="-0.25"/>
    <x v="14"/>
    <m/>
    <s v="n/a"/>
    <m/>
    <m/>
    <m/>
    <m/>
    <m/>
  </r>
  <r>
    <m/>
    <d v="2014-06-30T00:00:00"/>
    <d v="2014-06-30T00:00:00"/>
    <n v="2014"/>
    <s v="Interest Income"/>
    <s v="1st Bank HOA Reserve Account"/>
    <s v="Interest Income"/>
    <n v="-0.23"/>
    <x v="14"/>
    <m/>
    <s v="n/a"/>
    <m/>
    <m/>
    <m/>
    <m/>
    <m/>
  </r>
  <r>
    <m/>
    <d v="2014-07-31T00:00:00"/>
    <d v="2014-07-31T00:00:00"/>
    <n v="2014"/>
    <s v="Interest Income"/>
    <s v="1st Bank HOA Reserve Account"/>
    <s v="Interest Income"/>
    <n v="-0.24"/>
    <x v="14"/>
    <m/>
    <s v="n/a"/>
    <m/>
    <m/>
    <m/>
    <m/>
    <m/>
  </r>
  <r>
    <m/>
    <d v="2014-08-05T00:00:00"/>
    <d v="2014-08-05T00:00:00"/>
    <n v="2014"/>
    <s v="Ewing-Leavitt Insurance"/>
    <s v="1st Bank HOA Checking"/>
    <s v="Liability Insurance"/>
    <n v="-570"/>
    <x v="19"/>
    <m/>
    <s v="n/a"/>
    <m/>
    <m/>
    <m/>
    <m/>
    <m/>
  </r>
  <r>
    <m/>
    <d v="2014-08-29T00:00:00"/>
    <d v="2014-08-29T00:00:00"/>
    <n v="2014"/>
    <s v="Interest Income"/>
    <s v="1st Bank HOA Reserve Account"/>
    <s v="Interest Income"/>
    <n v="-0.25"/>
    <x v="14"/>
    <m/>
    <s v="n/a"/>
    <m/>
    <m/>
    <m/>
    <m/>
    <m/>
  </r>
  <r>
    <m/>
    <d v="2014-09-30T00:00:00"/>
    <d v="2014-09-30T00:00:00"/>
    <n v="2014"/>
    <s v="Interest Income"/>
    <s v="1st Bank HOA Reserve Account"/>
    <s v="Interest Income"/>
    <n v="-0.23"/>
    <x v="14"/>
    <m/>
    <s v="n/a"/>
    <m/>
    <m/>
    <m/>
    <m/>
    <m/>
  </r>
  <r>
    <m/>
    <d v="2014-10-31T00:00:00"/>
    <d v="2014-10-31T00:00:00"/>
    <n v="2014"/>
    <s v="Interest Income"/>
    <s v="1st Bank HOA Reserve Account"/>
    <s v="Interest Income"/>
    <n v="-0.26"/>
    <x v="14"/>
    <m/>
    <s v="n/a"/>
    <m/>
    <m/>
    <m/>
    <m/>
    <m/>
  </r>
  <r>
    <m/>
    <d v="2014-11-28T00:00:00"/>
    <d v="2014-11-28T00:00:00"/>
    <n v="2014"/>
    <s v="Interest Income"/>
    <s v="1st Bank HOA Reserve Account"/>
    <s v="Interest Income"/>
    <n v="-0.22"/>
    <x v="14"/>
    <m/>
    <s v="n/a"/>
    <m/>
    <m/>
    <m/>
    <m/>
    <m/>
  </r>
  <r>
    <m/>
    <d v="2014-12-31T00:00:00"/>
    <d v="2014-12-31T00:00:00"/>
    <n v="2014"/>
    <s v="Interest Income"/>
    <s v="1st Bank HOA Reserve Account"/>
    <s v="Interest Income"/>
    <n v="-0.25"/>
    <x v="14"/>
    <m/>
    <s v="n/a"/>
    <m/>
    <m/>
    <m/>
    <m/>
    <m/>
  </r>
  <r>
    <m/>
    <d v="2015-01-30T00:00:00"/>
    <d v="2015-01-30T00:00:00"/>
    <n v="2015"/>
    <s v="Interest Income"/>
    <s v="1st Bank HOA Reserve Account"/>
    <s v="Interest Income"/>
    <n v="-0.24"/>
    <x v="14"/>
    <m/>
    <s v="n/a"/>
    <m/>
    <m/>
    <m/>
    <m/>
    <m/>
  </r>
  <r>
    <m/>
    <d v="2015-02-27T00:00:00"/>
    <d v="2015-02-27T00:00:00"/>
    <n v="2015"/>
    <s v="Interest Income"/>
    <s v="1st Bank HOA Reserve Account"/>
    <s v="Interest Income"/>
    <n v="-0.22"/>
    <x v="14"/>
    <m/>
    <s v="n/a"/>
    <m/>
    <m/>
    <m/>
    <m/>
    <m/>
  </r>
  <r>
    <m/>
    <d v="2015-03-31T00:00:00"/>
    <d v="2015-03-31T00:00:00"/>
    <n v="2015"/>
    <s v="Interest Income"/>
    <s v="1st Bank HOA Reserve Account"/>
    <s v="Interest Income"/>
    <n v="-0.2"/>
    <x v="14"/>
    <m/>
    <s v="n/a"/>
    <m/>
    <m/>
    <m/>
    <m/>
    <m/>
  </r>
  <r>
    <m/>
    <d v="2015-04-30T00:00:00"/>
    <d v="2015-04-30T00:00:00"/>
    <n v="2015"/>
    <s v="Interest Income"/>
    <s v="1st Bank HOA Reserve Account"/>
    <s v="Interest Income"/>
    <n v="-0.08"/>
    <x v="14"/>
    <m/>
    <s v="n/a"/>
    <m/>
    <m/>
    <m/>
    <m/>
    <m/>
  </r>
  <r>
    <m/>
    <d v="2015-05-29T00:00:00"/>
    <d v="2015-05-29T00:00:00"/>
    <n v="2015"/>
    <s v="Interest Income"/>
    <s v="1st Bank HOA Reserve Account"/>
    <s v="Interest Income"/>
    <n v="-0.08"/>
    <x v="14"/>
    <m/>
    <s v="n/a"/>
    <m/>
    <m/>
    <m/>
    <m/>
    <m/>
  </r>
  <r>
    <m/>
    <d v="2015-06-30T00:00:00"/>
    <d v="2015-06-30T00:00:00"/>
    <n v="2015"/>
    <s v="Interest Income"/>
    <s v="1st Bank HOA Reserve Account"/>
    <s v="Interest Income"/>
    <n v="-0.08"/>
    <x v="14"/>
    <m/>
    <s v="n/a"/>
    <m/>
    <m/>
    <m/>
    <m/>
    <m/>
  </r>
  <r>
    <m/>
    <d v="2015-07-31T00:00:00"/>
    <d v="2015-07-31T00:00:00"/>
    <n v="2015"/>
    <s v="Interest Income"/>
    <s v="1st Bank HOA Reserve Account"/>
    <s v="Interest Income"/>
    <n v="-0.09"/>
    <x v="14"/>
    <m/>
    <s v="n/a"/>
    <m/>
    <m/>
    <m/>
    <m/>
    <m/>
  </r>
  <r>
    <m/>
    <d v="2015-08-31T00:00:00"/>
    <d v="2015-08-31T00:00:00"/>
    <n v="2015"/>
    <s v="Interest Income"/>
    <s v="1st Bank HOA Reserve Account"/>
    <s v="Interest Income"/>
    <n v="-0.08"/>
    <x v="14"/>
    <m/>
    <s v="n/a"/>
    <m/>
    <m/>
    <m/>
    <m/>
    <m/>
  </r>
  <r>
    <m/>
    <d v="2015-09-30T00:00:00"/>
    <d v="2015-09-30T00:00:00"/>
    <n v="2015"/>
    <s v="Interest Income"/>
    <s v="1st Bank HOA Reserve Account"/>
    <s v="Interest Income"/>
    <n v="-0.08"/>
    <x v="14"/>
    <m/>
    <s v="n/a"/>
    <m/>
    <m/>
    <m/>
    <m/>
    <m/>
  </r>
  <r>
    <m/>
    <d v="2015-10-16T00:00:00"/>
    <d v="2015-10-16T00:00:00"/>
    <n v="2015"/>
    <s v="Ewing-Leavitt Insurance"/>
    <s v="1st Bank HOA Checking"/>
    <s v="Liability Insurance"/>
    <n v="-835"/>
    <x v="19"/>
    <m/>
    <s v="n/a"/>
    <m/>
    <m/>
    <m/>
    <m/>
    <m/>
  </r>
  <r>
    <m/>
    <d v="2015-10-30T00:00:00"/>
    <d v="2015-10-30T00:00:00"/>
    <n v="2015"/>
    <s v="Interest Income"/>
    <s v="1st Bank HOA Reserve Account"/>
    <s v="Interest Income"/>
    <n v="-0.08"/>
    <x v="14"/>
    <m/>
    <s v="n/a"/>
    <m/>
    <m/>
    <m/>
    <m/>
    <m/>
  </r>
  <r>
    <m/>
    <d v="2015-11-30T00:00:00"/>
    <d v="2015-11-30T00:00:00"/>
    <n v="2015"/>
    <s v="Interest Income"/>
    <s v="1st Bank HOA Reserve Account"/>
    <s v="Interest Income"/>
    <n v="-0.08"/>
    <x v="14"/>
    <m/>
    <s v="n/a"/>
    <m/>
    <m/>
    <m/>
    <m/>
    <m/>
  </r>
  <r>
    <m/>
    <d v="2015-12-31T00:00:00"/>
    <d v="2015-12-31T00:00:00"/>
    <n v="2015"/>
    <s v="Interest Income"/>
    <s v="1st Bank HOA Reserve Account"/>
    <s v="Interest Income"/>
    <n v="-0.51"/>
    <x v="14"/>
    <m/>
    <s v="n/a"/>
    <m/>
    <m/>
    <m/>
    <m/>
    <m/>
  </r>
  <r>
    <m/>
    <d v="2016-01-29T00:00:00"/>
    <d v="2016-01-29T00:00:00"/>
    <n v="2016"/>
    <s v="Interest Income"/>
    <s v="1st Bank HOA Reserve Account"/>
    <s v="Interest Income"/>
    <n v="-0.56999999999999995"/>
    <x v="14"/>
    <m/>
    <s v="n/a"/>
    <m/>
    <m/>
    <m/>
    <m/>
    <m/>
  </r>
  <r>
    <m/>
    <d v="2016-02-29T00:00:00"/>
    <d v="2016-02-29T00:00:00"/>
    <n v="2016"/>
    <s v="Interest Income"/>
    <s v="1st Bank HOA Reserve Account"/>
    <s v="Interest Income"/>
    <n v="-0.38"/>
    <x v="14"/>
    <m/>
    <s v="n/a"/>
    <m/>
    <m/>
    <m/>
    <m/>
    <m/>
  </r>
  <r>
    <m/>
    <d v="2016-03-31T00:00:00"/>
    <d v="2016-03-31T00:00:00"/>
    <n v="2016"/>
    <s v="Interest Income"/>
    <s v="1st Bank HOA Reserve Account"/>
    <s v="Interest Income"/>
    <n v="-0.09"/>
    <x v="14"/>
    <m/>
    <s v="n/a"/>
    <m/>
    <m/>
    <m/>
    <m/>
    <m/>
  </r>
  <r>
    <m/>
    <d v="2016-04-30T00:00:00"/>
    <d v="2016-04-30T00:00:00"/>
    <n v="2016"/>
    <s v="Interest Income"/>
    <s v="1st Bank HOA Reserve Account"/>
    <s v="Interest Income"/>
    <n v="-0.08"/>
    <x v="14"/>
    <m/>
    <s v="n/a"/>
    <m/>
    <m/>
    <m/>
    <m/>
    <m/>
  </r>
  <r>
    <m/>
    <d v="2016-05-31T00:00:00"/>
    <d v="2016-05-31T00:00:00"/>
    <n v="2016"/>
    <s v="Interest Income"/>
    <s v="1st Bank HOA Reserve Account"/>
    <s v="Interest Income"/>
    <n v="-0.08"/>
    <x v="14"/>
    <m/>
    <s v="n/a"/>
    <m/>
    <m/>
    <m/>
    <m/>
    <m/>
  </r>
  <r>
    <m/>
    <d v="2016-06-30T00:00:00"/>
    <d v="2016-06-30T00:00:00"/>
    <n v="2016"/>
    <s v="Interest Income"/>
    <s v="1st Bank HOA Reserve Account"/>
    <s v="Interest Income"/>
    <n v="-0.08"/>
    <x v="14"/>
    <m/>
    <s v="n/a"/>
    <m/>
    <m/>
    <m/>
    <m/>
    <m/>
  </r>
  <r>
    <m/>
    <d v="2016-07-29T00:00:00"/>
    <d v="2016-07-29T00:00:00"/>
    <n v="2016"/>
    <s v="Interest Income"/>
    <s v="1st Bank HOA Reserve Account"/>
    <s v="Interest Income"/>
    <n v="-0.08"/>
    <x v="14"/>
    <m/>
    <s v="n/a"/>
    <m/>
    <m/>
    <m/>
    <m/>
    <m/>
  </r>
  <r>
    <m/>
    <d v="2016-08-31T00:00:00"/>
    <d v="2016-08-31T00:00:00"/>
    <n v="2016"/>
    <s v="Interest Income"/>
    <s v="1st Bank HOA Reserve Account"/>
    <s v="Interest Income"/>
    <n v="-0.08"/>
    <x v="14"/>
    <m/>
    <s v="n/a"/>
    <m/>
    <m/>
    <m/>
    <m/>
    <m/>
  </r>
  <r>
    <m/>
    <d v="2016-09-30T00:00:00"/>
    <d v="2016-09-30T00:00:00"/>
    <n v="2016"/>
    <s v="Interest Income"/>
    <s v="1st Bank HOA Reserve Account"/>
    <s v="Interest Income"/>
    <n v="-0.08"/>
    <x v="14"/>
    <m/>
    <s v="n/a"/>
    <m/>
    <m/>
    <m/>
    <m/>
    <m/>
  </r>
  <r>
    <m/>
    <d v="2016-10-31T00:00:00"/>
    <d v="2016-10-31T00:00:00"/>
    <n v="2016"/>
    <s v="Interest Income"/>
    <s v="1st Bank HOA Reserve Account"/>
    <s v="Interest Income"/>
    <n v="-0.08"/>
    <x v="14"/>
    <m/>
    <s v="n/a"/>
    <m/>
    <m/>
    <m/>
    <m/>
    <m/>
  </r>
  <r>
    <m/>
    <d v="2016-11-30T00:00:00"/>
    <d v="2016-11-30T00:00:00"/>
    <n v="2016"/>
    <s v="Interest Income"/>
    <s v="1st Bank HOA Reserve Account"/>
    <s v="Interest Income"/>
    <n v="-0.08"/>
    <x v="14"/>
    <m/>
    <s v="n/a"/>
    <m/>
    <m/>
    <m/>
    <m/>
    <m/>
  </r>
  <r>
    <m/>
    <d v="2016-12-30T00:00:00"/>
    <d v="2016-12-30T00:00:00"/>
    <n v="2016"/>
    <s v="Interest Income"/>
    <s v="1st Bank HOA Reserve Account"/>
    <s v="Interest Income"/>
    <n v="-0.09"/>
    <x v="14"/>
    <m/>
    <s v="n/a"/>
    <m/>
    <m/>
    <m/>
    <m/>
    <m/>
  </r>
  <r>
    <m/>
    <d v="2017-01-31T00:00:00"/>
    <d v="2017-01-31T00:00:00"/>
    <n v="2017"/>
    <s v="Interest Income"/>
    <s v="1st Bank HOA Reserve Account"/>
    <s v="Interest Income"/>
    <n v="-0.08"/>
    <x v="14"/>
    <m/>
    <s v="n/a"/>
    <m/>
    <m/>
    <m/>
    <m/>
    <m/>
  </r>
  <r>
    <m/>
    <d v="2017-02-28T00:00:00"/>
    <d v="2017-02-28T00:00:00"/>
    <n v="2017"/>
    <s v="Interest Income"/>
    <s v="1st Bank HOA Reserve Account"/>
    <s v="Interest Income"/>
    <n v="-7.0000000000000007E-2"/>
    <x v="14"/>
    <m/>
    <s v="n/a"/>
    <m/>
    <m/>
    <m/>
    <m/>
    <m/>
  </r>
  <r>
    <m/>
    <d v="2017-03-31T00:00:00"/>
    <d v="2017-03-31T00:00:00"/>
    <n v="2017"/>
    <s v="Interest Income"/>
    <s v="1st Bank HOA Reserve Account"/>
    <s v="Interest Income"/>
    <n v="-0.09"/>
    <x v="14"/>
    <m/>
    <s v="n/a"/>
    <m/>
    <m/>
    <m/>
    <m/>
    <m/>
  </r>
  <r>
    <m/>
    <d v="2017-04-28T00:00:00"/>
    <d v="2017-04-28T00:00:00"/>
    <n v="2017"/>
    <s v="Interest Income"/>
    <s v="1st Bank HOA Reserve Account"/>
    <s v="Interest Income"/>
    <n v="-7.0000000000000007E-2"/>
    <x v="14"/>
    <m/>
    <s v="n/a"/>
    <m/>
    <m/>
    <m/>
    <m/>
    <m/>
  </r>
  <r>
    <m/>
    <d v="2017-05-31T00:00:00"/>
    <d v="2017-05-31T00:00:00"/>
    <n v="2017"/>
    <s v="Interest Income"/>
    <s v="1st Bank HOA Reserve Account"/>
    <s v="Interest Income"/>
    <n v="-0.08"/>
    <x v="14"/>
    <m/>
    <s v="n/a"/>
    <m/>
    <m/>
    <m/>
    <m/>
    <m/>
  </r>
  <r>
    <m/>
    <d v="2017-06-30T00:00:00"/>
    <d v="2017-06-30T00:00:00"/>
    <n v="2017"/>
    <s v="Interest Income"/>
    <s v="1st Bank HOA Reserve Account"/>
    <s v="Interest Income"/>
    <n v="-0.08"/>
    <x v="14"/>
    <m/>
    <s v="n/a"/>
    <m/>
    <m/>
    <m/>
    <m/>
    <m/>
  </r>
  <r>
    <m/>
    <d v="2017-07-31T00:00:00"/>
    <d v="2017-07-31T00:00:00"/>
    <n v="2017"/>
    <s v="Interest Income"/>
    <s v="1st Bank HOA Reserve Account"/>
    <s v="Interest Income"/>
    <n v="-0.08"/>
    <x v="14"/>
    <m/>
    <s v="n/a"/>
    <m/>
    <m/>
    <m/>
    <m/>
    <m/>
  </r>
  <r>
    <m/>
    <d v="2017-08-31T00:00:00"/>
    <d v="2017-08-31T00:00:00"/>
    <n v="2017"/>
    <s v="Interest Income"/>
    <s v="1st Bank HOA Reserve Account"/>
    <s v="Interest Income"/>
    <n v="-0.08"/>
    <x v="14"/>
    <m/>
    <s v="n/a"/>
    <m/>
    <m/>
    <m/>
    <m/>
    <m/>
  </r>
  <r>
    <m/>
    <d v="2017-09-29T00:00:00"/>
    <d v="2017-09-29T00:00:00"/>
    <n v="2017"/>
    <s v="Interest Income"/>
    <s v="1st Bank HOA Reserve Account"/>
    <s v="Interest Income"/>
    <n v="-0.08"/>
    <x v="14"/>
    <m/>
    <s v="n/a"/>
    <m/>
    <m/>
    <m/>
    <m/>
    <m/>
  </r>
  <r>
    <m/>
    <d v="2017-10-31T00:00:00"/>
    <d v="2017-10-31T00:00:00"/>
    <n v="2017"/>
    <s v="Interest Income"/>
    <s v="1st Bank HOA Reserve Account"/>
    <s v="Interest Income"/>
    <n v="-0.08"/>
    <x v="14"/>
    <m/>
    <s v="n/a"/>
    <m/>
    <m/>
    <m/>
    <m/>
    <m/>
  </r>
  <r>
    <m/>
    <d v="2017-11-30T00:00:00"/>
    <d v="2017-11-30T00:00:00"/>
    <n v="2017"/>
    <s v="Interest Income"/>
    <s v="1st Bank HOA Reserve Account"/>
    <s v="Interest Income"/>
    <n v="-0.08"/>
    <x v="14"/>
    <m/>
    <s v="n/a"/>
    <m/>
    <m/>
    <m/>
    <m/>
    <m/>
  </r>
  <r>
    <s v="Deposit"/>
    <d v="2017-12-13T00:00:00"/>
    <d v="2017-12-13T00:00:00"/>
    <n v="2017"/>
    <s v="Security Surveillance Systems"/>
    <s v="1st Bank HOA Checking"/>
    <s v="Entry Way / Gate"/>
    <n v="-1888"/>
    <x v="17"/>
    <m/>
    <s v="n/a"/>
    <m/>
    <m/>
    <m/>
    <m/>
    <m/>
  </r>
  <r>
    <m/>
    <d v="2017-12-29T00:00:00"/>
    <d v="2017-12-29T00:00:00"/>
    <n v="2017"/>
    <s v="Interest Income"/>
    <s v="1st Bank HOA Reserve Account"/>
    <s v="Interest Income"/>
    <n v="-0.08"/>
    <x v="14"/>
    <m/>
    <s v="n/a"/>
    <m/>
    <m/>
    <m/>
    <m/>
    <m/>
  </r>
  <r>
    <m/>
    <d v="2018-01-31T00:00:00"/>
    <d v="2018-01-31T00:00:00"/>
    <n v="2018"/>
    <s v="Interest Income"/>
    <s v="1st Bank HOA Reserve Account"/>
    <s v="Interest Income"/>
    <n v="-0.08"/>
    <x v="14"/>
    <m/>
    <s v="n/a"/>
    <m/>
    <m/>
    <m/>
    <m/>
    <m/>
  </r>
  <r>
    <m/>
    <d v="2018-02-28T00:00:00"/>
    <d v="2018-02-28T00:00:00"/>
    <n v="2018"/>
    <s v="Interest Income"/>
    <s v="1st Bank HOA Reserve Account"/>
    <s v="Interest Income"/>
    <n v="-7.0000000000000007E-2"/>
    <x v="14"/>
    <m/>
    <s v="n/a"/>
    <m/>
    <m/>
    <m/>
    <m/>
    <m/>
  </r>
  <r>
    <m/>
    <d v="2018-03-30T00:00:00"/>
    <d v="2018-03-30T00:00:00"/>
    <n v="2018"/>
    <s v="Interest Income"/>
    <s v="1st Bank HOA Reserve Account"/>
    <s v="Interest Income"/>
    <n v="-0.27"/>
    <x v="14"/>
    <m/>
    <s v="n/a"/>
    <m/>
    <m/>
    <m/>
    <m/>
    <m/>
  </r>
  <r>
    <m/>
    <d v="2018-04-30T00:00:00"/>
    <d v="2018-04-30T00:00:00"/>
    <n v="2018"/>
    <s v="Interest Income"/>
    <s v="1st Bank HOA Reserve Account"/>
    <s v="Interest Income"/>
    <n v="-0.76"/>
    <x v="14"/>
    <m/>
    <s v="n/a"/>
    <m/>
    <m/>
    <m/>
    <m/>
    <m/>
  </r>
  <r>
    <m/>
    <d v="2018-05-31T00:00:00"/>
    <d v="2018-05-31T00:00:00"/>
    <n v="2018"/>
    <s v="Interest Income"/>
    <s v="1st Bank HOA Reserve Account"/>
    <s v="Interest Income"/>
    <n v="-0.81"/>
    <x v="14"/>
    <m/>
    <s v="n/a"/>
    <m/>
    <m/>
    <m/>
    <m/>
    <m/>
  </r>
  <r>
    <m/>
    <d v="2018-06-29T00:00:00"/>
    <d v="2018-06-29T00:00:00"/>
    <n v="2018"/>
    <s v="Interest Income"/>
    <s v="1st Bank HOA Reserve Account"/>
    <s v="Interest Income"/>
    <n v="-0.81"/>
    <x v="14"/>
    <m/>
    <s v="n/a"/>
    <m/>
    <m/>
    <m/>
    <m/>
    <m/>
  </r>
  <r>
    <m/>
    <d v="2018-07-31T00:00:00"/>
    <d v="2018-07-31T00:00:00"/>
    <n v="2018"/>
    <s v="Interest Income"/>
    <s v="1st Bank HOA Reserve Account"/>
    <s v="Interest Income"/>
    <n v="-0.78"/>
    <x v="14"/>
    <m/>
    <s v="n/a"/>
    <m/>
    <m/>
    <m/>
    <m/>
    <m/>
  </r>
  <r>
    <m/>
    <d v="2018-08-31T00:00:00"/>
    <d v="2018-08-31T00:00:00"/>
    <n v="2018"/>
    <s v="Interest Income"/>
    <s v="1st Bank HOA Reserve Account"/>
    <s v="Interest Income"/>
    <n v="-0.89"/>
    <x v="14"/>
    <m/>
    <s v="n/a"/>
    <m/>
    <m/>
    <m/>
    <m/>
    <m/>
  </r>
  <r>
    <m/>
    <d v="2018-09-28T00:00:00"/>
    <d v="2018-09-28T00:00:00"/>
    <n v="2018"/>
    <s v="Interest Income"/>
    <s v="1st Bank HOA Reserve Account"/>
    <s v="Interest Income"/>
    <n v="-0.71"/>
    <x v="14"/>
    <m/>
    <s v="n/a"/>
    <m/>
    <m/>
    <m/>
    <m/>
    <m/>
  </r>
  <r>
    <m/>
    <d v="2018-10-30T00:00:00"/>
    <d v="2018-10-30T00:00:00"/>
    <n v="2018"/>
    <s v="Bank Service Charges"/>
    <s v="1st Bank HOA Checking"/>
    <s v="Bank Service Charges"/>
    <n v="-100"/>
    <x v="16"/>
    <m/>
    <s v="n/a"/>
    <m/>
    <m/>
    <m/>
    <m/>
    <m/>
  </r>
  <r>
    <m/>
    <d v="2018-10-31T00:00:00"/>
    <d v="2018-10-31T00:00:00"/>
    <n v="2018"/>
    <s v="Interest Income"/>
    <s v="1st Bank HOA Reserve Account"/>
    <s v="Interest Income"/>
    <n v="-1.19"/>
    <x v="14"/>
    <m/>
    <s v="n/a"/>
    <m/>
    <m/>
    <m/>
    <m/>
    <m/>
  </r>
  <r>
    <m/>
    <d v="2018-11-30T00:00:00"/>
    <d v="2018-11-30T00:00:00"/>
    <n v="2018"/>
    <s v="Interest Income"/>
    <s v="1st Bank HOA Reserve Account"/>
    <s v="Interest Income"/>
    <n v="-1.25"/>
    <x v="14"/>
    <m/>
    <s v="n/a"/>
    <m/>
    <m/>
    <m/>
    <m/>
    <m/>
  </r>
  <r>
    <m/>
    <d v="2018-12-31T00:00:00"/>
    <d v="2018-12-31T00:00:00"/>
    <n v="2018"/>
    <s v="Interest Income"/>
    <s v="1st Bank HOA Reserve Account"/>
    <s v="Interest Income"/>
    <n v="-1.18"/>
    <x v="14"/>
    <m/>
    <s v="n/a"/>
    <m/>
    <m/>
    <m/>
    <m/>
    <m/>
  </r>
  <r>
    <m/>
    <d v="2019-01-31T00:00:00"/>
    <d v="2019-01-31T00:00:00"/>
    <n v="2019"/>
    <s v="Interest Income"/>
    <s v="1st Bank HOA Reserve Account"/>
    <s v="Interest Income"/>
    <n v="-1.1299999999999999"/>
    <x v="14"/>
    <m/>
    <s v="n/a"/>
    <m/>
    <m/>
    <m/>
    <m/>
    <m/>
  </r>
  <r>
    <m/>
    <d v="2019-02-28T00:00:00"/>
    <d v="2019-02-28T00:00:00"/>
    <n v="2019"/>
    <s v="Interest Income"/>
    <s v="1st Bank HOA Reserve Account"/>
    <s v="Interest Income"/>
    <n v="-0.75"/>
    <x v="14"/>
    <m/>
    <s v="n/a"/>
    <m/>
    <m/>
    <m/>
    <m/>
    <m/>
  </r>
  <r>
    <m/>
    <d v="2019-03-22T00:00:00"/>
    <d v="2019-03-22T00:00:00"/>
    <n v="2019"/>
    <s v="State Farm Insurance"/>
    <s v="1st Bank HOA Checking"/>
    <s v="Liability Insurance"/>
    <n v="-126"/>
    <x v="19"/>
    <m/>
    <s v="n/a"/>
    <m/>
    <m/>
    <m/>
    <m/>
    <m/>
  </r>
  <r>
    <m/>
    <d v="2019-03-29T00:00:00"/>
    <d v="2019-03-29T00:00:00"/>
    <n v="2019"/>
    <s v="Interest Income"/>
    <s v="1st Bank HOA Reserve Account"/>
    <s v="Interest Income"/>
    <n v="-0.83"/>
    <x v="14"/>
    <m/>
    <s v="n/a"/>
    <m/>
    <m/>
    <m/>
    <m/>
    <m/>
  </r>
  <r>
    <m/>
    <d v="2019-04-30T00:00:00"/>
    <d v="2019-04-30T00:00:00"/>
    <n v="2019"/>
    <s v="Interest Income"/>
    <s v="1st Bank HOA Reserve Account"/>
    <s v="Interest Income"/>
    <n v="-0.81"/>
    <x v="14"/>
    <m/>
    <s v="n/a"/>
    <m/>
    <m/>
    <m/>
    <m/>
    <m/>
  </r>
  <r>
    <m/>
    <d v="2019-05-31T00:00:00"/>
    <d v="2019-05-31T00:00:00"/>
    <n v="2019"/>
    <s v="Interest Income"/>
    <s v="1st Bank HOA Reserve Account"/>
    <s v="Interest Income"/>
    <n v="-0.89"/>
    <x v="14"/>
    <m/>
    <s v="n/a"/>
    <m/>
    <m/>
    <m/>
    <m/>
    <m/>
  </r>
  <r>
    <m/>
    <d v="2019-06-30T00:00:00"/>
    <d v="2019-06-30T00:00:00"/>
    <n v="2019"/>
    <s v="Interest Income"/>
    <s v="1st Bank HOA Reserve Account"/>
    <s v="Interest Income"/>
    <n v="-0.75"/>
    <x v="14"/>
    <m/>
    <s v="n/a"/>
    <m/>
    <m/>
    <m/>
    <m/>
    <m/>
  </r>
  <r>
    <m/>
    <d v="2019-07-31T00:00:00"/>
    <d v="2019-07-31T00:00:00"/>
    <n v="2019"/>
    <s v="Interest Income"/>
    <s v="1st Bank HOA Reserve Account"/>
    <s v="Interest Income"/>
    <n v="-0.83"/>
    <x v="14"/>
    <m/>
    <s v="n/a"/>
    <m/>
    <m/>
    <m/>
    <m/>
    <m/>
  </r>
  <r>
    <m/>
    <d v="2019-08-30T00:00:00"/>
    <d v="2019-08-30T00:00:00"/>
    <n v="2019"/>
    <s v="Interest Income"/>
    <s v="1st Bank HOA Reserve Account"/>
    <s v="Interest Income"/>
    <n v="-0.59"/>
    <x v="14"/>
    <m/>
    <s v="n/a"/>
    <m/>
    <m/>
    <m/>
    <m/>
    <m/>
  </r>
  <r>
    <m/>
    <d v="2019-09-30T00:00:00"/>
    <d v="2019-09-30T00:00:00"/>
    <n v="2019"/>
    <s v="Interest Income"/>
    <s v="1st Bank HOA Reserve Account"/>
    <s v="Interest Income"/>
    <n v="-0.5"/>
    <x v="14"/>
    <m/>
    <s v="n/a"/>
    <m/>
    <m/>
    <m/>
    <m/>
    <m/>
  </r>
  <r>
    <m/>
    <d v="2019-10-28T00:00:00"/>
    <d v="2019-10-28T00:00:00"/>
    <n v="2019"/>
    <s v="Miller, Jessica"/>
    <s v="1st Bank HOA Checking"/>
    <s v="Legal Fees"/>
    <n v="-392"/>
    <x v="20"/>
    <m/>
    <s v="n/a"/>
    <m/>
    <m/>
    <m/>
    <m/>
    <m/>
  </r>
  <r>
    <m/>
    <d v="2019-10-31T00:00:00"/>
    <d v="2019-10-31T00:00:00"/>
    <n v="2019"/>
    <s v="Interest Income"/>
    <s v="1st Bank HOA Reserve Account"/>
    <s v="Interest Income"/>
    <n v="-0.28000000000000003"/>
    <x v="14"/>
    <m/>
    <s v="n/a"/>
    <m/>
    <m/>
    <m/>
    <m/>
    <m/>
  </r>
  <r>
    <m/>
    <d v="2019-11-29T00:00:00"/>
    <d v="2019-11-29T00:00:00"/>
    <n v="2019"/>
    <s v="Interest Income"/>
    <s v="1st Bank HOA Reserve Account"/>
    <s v="Interest Income"/>
    <n v="-0.28000000000000003"/>
    <x v="14"/>
    <m/>
    <s v="n/a"/>
    <m/>
    <m/>
    <m/>
    <m/>
    <m/>
  </r>
  <r>
    <m/>
    <d v="2019-12-31T00:00:00"/>
    <d v="2019-12-31T00:00:00"/>
    <n v="2019"/>
    <s v="Interest Income"/>
    <s v="1st Bank HOA Reserve Account"/>
    <s v="Interest Income"/>
    <n v="-0.28000000000000003"/>
    <x v="14"/>
    <m/>
    <s v="n/a"/>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r>
    <m/>
    <m/>
    <m/>
    <m/>
    <m/>
    <m/>
    <m/>
    <m/>
    <x v="21"/>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name="PivotTable1" cacheId="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rowHeaderCaption="Lot">
  <location ref="A3:B29" firstHeaderRow="1" firstDataRow="1" firstDataCol="1" rowPageCount="1" colPageCount="1"/>
  <pivotFields count="12">
    <pivotField showAll="0"/>
    <pivotField showAll="0"/>
    <pivotField showAll="0"/>
    <pivotField showAll="0"/>
    <pivotField showAll="0"/>
    <pivotField showAll="0"/>
    <pivotField showAll="0"/>
    <pivotField dataField="1" showAll="0"/>
    <pivotField axis="axisPage" multipleItemSelectionAllowed="1" showAll="0">
      <items count="31">
        <item h="1" x="16"/>
        <item h="1" x="4"/>
        <item h="1" x="0"/>
        <item h="1" m="1" x="23"/>
        <item x="1"/>
        <item h="1" x="17"/>
        <item x="8"/>
        <item h="1" m="1" x="28"/>
        <item h="1" m="1" x="29"/>
        <item h="1" m="1" x="26"/>
        <item h="1" x="14"/>
        <item h="1" x="20"/>
        <item h="1" x="19"/>
        <item h="1" m="1" x="24"/>
        <item h="1" m="1" x="27"/>
        <item h="1" x="15"/>
        <item h="1" x="9"/>
        <item h="1" m="1" x="22"/>
        <item h="1" x="3"/>
        <item h="1" m="1" x="25"/>
        <item h="1" x="21"/>
        <item h="1" x="6"/>
        <item h="1" x="12"/>
        <item h="1" x="13"/>
        <item h="1" x="2"/>
        <item h="1" x="10"/>
        <item h="1" x="5"/>
        <item h="1" x="18"/>
        <item h="1" x="7"/>
        <item h="1" x="11"/>
        <item t="default"/>
      </items>
    </pivotField>
    <pivotField showAll="0"/>
    <pivotField axis="axisRow" multipleItemSelectionAllowed="1" showAll="0" sortType="ascending">
      <items count="28">
        <item x="0"/>
        <item x="1"/>
        <item x="2"/>
        <item x="3"/>
        <item x="4"/>
        <item x="5"/>
        <item x="6"/>
        <item x="7"/>
        <item x="8"/>
        <item x="9"/>
        <item x="10"/>
        <item x="11"/>
        <item x="12"/>
        <item x="13"/>
        <item x="14"/>
        <item x="15"/>
        <item x="16"/>
        <item x="17"/>
        <item x="18"/>
        <item x="19"/>
        <item x="20"/>
        <item x="21"/>
        <item x="22"/>
        <item x="23"/>
        <item x="24"/>
        <item h="1" x="25"/>
        <item h="1" x="26"/>
        <item t="default"/>
      </items>
    </pivotField>
    <pivotField showAll="0"/>
  </pivotFields>
  <rowFields count="1">
    <field x="10"/>
  </rowFields>
  <rowItems count="26">
    <i>
      <x/>
    </i>
    <i>
      <x v="1"/>
    </i>
    <i>
      <x v="2"/>
    </i>
    <i>
      <x v="3"/>
    </i>
    <i>
      <x v="4"/>
    </i>
    <i>
      <x v="5"/>
    </i>
    <i>
      <x v="6"/>
    </i>
    <i>
      <x v="7"/>
    </i>
    <i>
      <x v="8"/>
    </i>
    <i>
      <x v="9"/>
    </i>
    <i>
      <x v="10"/>
    </i>
    <i>
      <x v="11"/>
    </i>
    <i>
      <x v="12"/>
    </i>
    <i>
      <x v="13"/>
    </i>
    <i>
      <x v="14"/>
    </i>
    <i>
      <x v="15"/>
    </i>
    <i>
      <x v="16"/>
    </i>
    <i>
      <x v="17"/>
    </i>
    <i>
      <x v="18"/>
    </i>
    <i>
      <x v="19"/>
    </i>
    <i>
      <x v="20"/>
    </i>
    <i>
      <x v="21"/>
    </i>
    <i>
      <x v="22"/>
    </i>
    <i>
      <x v="23"/>
    </i>
    <i>
      <x v="24"/>
    </i>
    <i t="grand">
      <x/>
    </i>
  </rowItems>
  <colItems count="1">
    <i/>
  </colItems>
  <pageFields count="1">
    <pageField fld="8" hier="-1"/>
  </pageFields>
  <dataFields count="1">
    <dataField name="Total Dues Paid" fld="7" baseField="0" baseItem="0" numFmtId="166"/>
  </dataFields>
  <formats count="12">
    <format dxfId="22">
      <pivotArea outline="0" collapsedLevelsAreSubtotals="1" fieldPosition="0"/>
    </format>
    <format dxfId="21">
      <pivotArea type="all" dataOnly="0" outline="0" fieldPosition="0"/>
    </format>
    <format dxfId="20">
      <pivotArea outline="0" collapsedLevelsAreSubtotals="1" fieldPosition="0"/>
    </format>
    <format dxfId="19">
      <pivotArea type="origin" dataOnly="0" labelOnly="1" outline="0" fieldPosition="0"/>
    </format>
    <format dxfId="18">
      <pivotArea type="topRight" dataOnly="0" labelOnly="1" outline="0" fieldPosition="0"/>
    </format>
    <format dxfId="17">
      <pivotArea field="10" type="button" dataOnly="0" labelOnly="1" outline="0" axis="axisRow" fieldPosition="0"/>
    </format>
    <format dxfId="16">
      <pivotArea dataOnly="0" labelOnly="1" fieldPosition="0">
        <references count="1">
          <reference field="10" count="0"/>
        </references>
      </pivotArea>
    </format>
    <format dxfId="15">
      <pivotArea dataOnly="0" labelOnly="1" grandRow="1" outline="0" fieldPosition="0"/>
    </format>
    <format dxfId="14">
      <pivotArea dataOnly="0" labelOnly="1" grandCol="1" outline="0" fieldPosition="0"/>
    </format>
    <format dxfId="13">
      <pivotArea field="10" grandCol="1" collapsedLevelsAreSubtotals="1" axis="axisRow" fieldPosition="0">
        <references count="1">
          <reference field="10" count="1">
            <x v="3"/>
          </reference>
        </references>
      </pivotArea>
    </format>
    <format dxfId="12">
      <pivotArea field="10" grandCol="1" collapsedLevelsAreSubtotals="1" axis="axisRow" fieldPosition="0">
        <references count="1">
          <reference field="10" count="1">
            <x v="3"/>
          </reference>
        </references>
      </pivotArea>
    </format>
    <format dxfId="11">
      <pivotArea collapsedLevelsAreSubtotals="1" fieldPosition="0">
        <references count="1">
          <reference field="10" count="1">
            <x v="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PivotTable12" cacheId="4"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P39" firstHeaderRow="1" firstDataRow="2" firstDataCol="1" rowPageCount="1" colPageCount="1"/>
  <pivotFields count="12">
    <pivotField showAll="0"/>
    <pivotField numFmtId="164" showAll="0"/>
    <pivotField numFmtId="164" showAll="0"/>
    <pivotField axis="axisCol" multipleItemSelectionAllowed="1" showAll="0">
      <items count="16">
        <item x="11"/>
        <item x="12"/>
        <item x="13"/>
        <item x="10"/>
        <item x="3"/>
        <item x="4"/>
        <item x="5"/>
        <item x="6"/>
        <item x="7"/>
        <item x="8"/>
        <item x="9"/>
        <item x="2"/>
        <item x="0"/>
        <item x="1"/>
        <item h="1" m="1" x="14"/>
        <item t="default"/>
      </items>
    </pivotField>
    <pivotField axis="axisRow" showAll="0">
      <items count="49">
        <item x="6"/>
        <item x="25"/>
        <item h="1" x="36"/>
        <item x="0"/>
        <item x="31"/>
        <item x="33"/>
        <item x="2"/>
        <item x="5"/>
        <item h="1" x="37"/>
        <item h="1" m="1" x="43"/>
        <item h="1" x="39"/>
        <item x="19"/>
        <item x="11"/>
        <item x="7"/>
        <item x="8"/>
        <item x="18"/>
        <item m="1" x="44"/>
        <item x="28"/>
        <item h="1" m="1" x="46"/>
        <item x="9"/>
        <item h="1" x="34"/>
        <item x="22"/>
        <item x="21"/>
        <item x="13"/>
        <item x="29"/>
        <item h="1" m="1" x="47"/>
        <item x="1"/>
        <item x="32"/>
        <item x="12"/>
        <item h="1" x="42"/>
        <item x="3"/>
        <item x="20"/>
        <item x="15"/>
        <item x="14"/>
        <item h="1" x="35"/>
        <item x="4"/>
        <item x="38"/>
        <item h="1" x="40"/>
        <item x="24"/>
        <item h="1" x="41"/>
        <item x="30"/>
        <item x="17"/>
        <item x="27"/>
        <item h="1" m="1" x="45"/>
        <item x="10"/>
        <item x="16"/>
        <item x="26"/>
        <item x="23"/>
        <item t="default"/>
      </items>
    </pivotField>
    <pivotField showAll="0"/>
    <pivotField showAll="0"/>
    <pivotField dataField="1" numFmtId="165" showAll="0"/>
    <pivotField axis="axisPage" multipleItemSelectionAllowed="1" showAll="0">
      <items count="22">
        <item h="1" x="16"/>
        <item h="1" x="6"/>
        <item h="1" x="12"/>
        <item h="1" x="13"/>
        <item h="1" x="2"/>
        <item h="1" x="4"/>
        <item h="1" x="10"/>
        <item h="1" x="0"/>
        <item x="1"/>
        <item h="1" x="17"/>
        <item x="8"/>
        <item h="1" x="5"/>
        <item h="1" x="14"/>
        <item h="1" x="20"/>
        <item h="1" x="19"/>
        <item h="1" x="18"/>
        <item h="1" x="7"/>
        <item h="1" x="11"/>
        <item h="1" x="15"/>
        <item h="1" x="9"/>
        <item h="1" x="3"/>
        <item t="default"/>
      </items>
    </pivotField>
    <pivotField showAll="0"/>
    <pivotField showAll="0"/>
    <pivotField showAll="0"/>
  </pivotFields>
  <rowFields count="1">
    <field x="4"/>
  </rowFields>
  <rowItems count="35">
    <i>
      <x/>
    </i>
    <i>
      <x v="1"/>
    </i>
    <i>
      <x v="3"/>
    </i>
    <i>
      <x v="4"/>
    </i>
    <i>
      <x v="5"/>
    </i>
    <i>
      <x v="6"/>
    </i>
    <i>
      <x v="7"/>
    </i>
    <i>
      <x v="11"/>
    </i>
    <i>
      <x v="12"/>
    </i>
    <i>
      <x v="13"/>
    </i>
    <i>
      <x v="14"/>
    </i>
    <i>
      <x v="15"/>
    </i>
    <i>
      <x v="17"/>
    </i>
    <i>
      <x v="19"/>
    </i>
    <i>
      <x v="21"/>
    </i>
    <i>
      <x v="22"/>
    </i>
    <i>
      <x v="23"/>
    </i>
    <i>
      <x v="24"/>
    </i>
    <i>
      <x v="26"/>
    </i>
    <i>
      <x v="27"/>
    </i>
    <i>
      <x v="28"/>
    </i>
    <i>
      <x v="30"/>
    </i>
    <i>
      <x v="31"/>
    </i>
    <i>
      <x v="32"/>
    </i>
    <i>
      <x v="33"/>
    </i>
    <i>
      <x v="35"/>
    </i>
    <i>
      <x v="38"/>
    </i>
    <i>
      <x v="40"/>
    </i>
    <i>
      <x v="41"/>
    </i>
    <i>
      <x v="42"/>
    </i>
    <i>
      <x v="44"/>
    </i>
    <i>
      <x v="45"/>
    </i>
    <i>
      <x v="46"/>
    </i>
    <i>
      <x v="47"/>
    </i>
    <i t="grand">
      <x/>
    </i>
  </rowItems>
  <colFields count="1">
    <field x="3"/>
  </colFields>
  <colItems count="15">
    <i>
      <x/>
    </i>
    <i>
      <x v="1"/>
    </i>
    <i>
      <x v="2"/>
    </i>
    <i>
      <x v="3"/>
    </i>
    <i>
      <x v="4"/>
    </i>
    <i>
      <x v="5"/>
    </i>
    <i>
      <x v="6"/>
    </i>
    <i>
      <x v="7"/>
    </i>
    <i>
      <x v="8"/>
    </i>
    <i>
      <x v="9"/>
    </i>
    <i>
      <x v="10"/>
    </i>
    <i>
      <x v="11"/>
    </i>
    <i>
      <x v="12"/>
    </i>
    <i>
      <x v="13"/>
    </i>
    <i t="grand">
      <x/>
    </i>
  </colItems>
  <pageFields count="1">
    <pageField fld="8" hier="-1"/>
  </pageFields>
  <dataFields count="1">
    <dataField name="Sum of Amount" fld="7" baseField="0" baseItem="0" numFmtId="3"/>
  </dataFields>
  <formats count="10">
    <format dxfId="10">
      <pivotArea outline="0" collapsedLevelsAreSubtotals="1" fieldPosition="0"/>
    </format>
    <format dxfId="9">
      <pivotArea collapsedLevelsAreSubtotals="1" fieldPosition="0">
        <references count="1">
          <reference field="4" count="1">
            <x v="16"/>
          </reference>
        </references>
      </pivotArea>
    </format>
    <format dxfId="8">
      <pivotArea dataOnly="0" labelOnly="1" fieldPosition="0">
        <references count="1">
          <reference field="4" count="1">
            <x v="16"/>
          </reference>
        </references>
      </pivotArea>
    </format>
    <format dxfId="7">
      <pivotArea collapsedLevelsAreSubtotals="1" fieldPosition="0">
        <references count="1">
          <reference field="4" count="1">
            <x v="9"/>
          </reference>
        </references>
      </pivotArea>
    </format>
    <format dxfId="6">
      <pivotArea dataOnly="0" labelOnly="1" fieldPosition="0">
        <references count="1">
          <reference field="4" count="1">
            <x v="9"/>
          </reference>
        </references>
      </pivotArea>
    </format>
    <format dxfId="5">
      <pivotArea collapsedLevelsAreSubtotals="1" fieldPosition="0">
        <references count="1">
          <reference field="4" count="1">
            <x v="9"/>
          </reference>
        </references>
      </pivotArea>
    </format>
    <format dxfId="4">
      <pivotArea dataOnly="0" labelOnly="1" fieldPosition="0">
        <references count="1">
          <reference field="4" count="1">
            <x v="9"/>
          </reference>
        </references>
      </pivotArea>
    </format>
    <format dxfId="3">
      <pivotArea dataOnly="0" fieldPosition="0">
        <references count="1">
          <reference field="4" count="17">
            <x v="3"/>
            <x v="4"/>
            <x v="5"/>
            <x v="6"/>
            <x v="7"/>
            <x v="11"/>
            <x v="12"/>
            <x v="13"/>
            <x v="14"/>
            <x v="15"/>
            <x v="17"/>
            <x v="19"/>
            <x v="21"/>
            <x v="22"/>
            <x v="23"/>
            <x v="24"/>
            <x v="26"/>
          </reference>
        </references>
      </pivotArea>
    </format>
    <format dxfId="2">
      <pivotArea collapsedLevelsAreSubtotals="1" fieldPosition="0">
        <references count="1">
          <reference field="4" count="17">
            <x v="3"/>
            <x v="4"/>
            <x v="5"/>
            <x v="6"/>
            <x v="7"/>
            <x v="11"/>
            <x v="12"/>
            <x v="13"/>
            <x v="14"/>
            <x v="15"/>
            <x v="17"/>
            <x v="19"/>
            <x v="21"/>
            <x v="22"/>
            <x v="23"/>
            <x v="24"/>
            <x v="26"/>
          </reference>
        </references>
      </pivotArea>
    </format>
    <format dxfId="1">
      <pivotArea dataOnly="0" labelOnly="1" fieldPosition="0">
        <references count="1">
          <reference field="4" count="17">
            <x v="3"/>
            <x v="4"/>
            <x v="5"/>
            <x v="6"/>
            <x v="7"/>
            <x v="11"/>
            <x v="12"/>
            <x v="13"/>
            <x v="14"/>
            <x v="15"/>
            <x v="17"/>
            <x v="19"/>
            <x v="21"/>
            <x v="22"/>
            <x v="23"/>
            <x v="24"/>
            <x v="2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PivotTable1" cacheId="5"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26" firstHeaderRow="1" firstDataRow="1" firstDataCol="1"/>
  <pivotFields count="16">
    <pivotField showAll="0"/>
    <pivotField showAll="0"/>
    <pivotField showAll="0"/>
    <pivotField showAll="0"/>
    <pivotField showAll="0"/>
    <pivotField showAll="0"/>
    <pivotField showAll="0"/>
    <pivotField dataField="1" showAll="0"/>
    <pivotField axis="axisRow" showAll="0">
      <items count="23">
        <item x="16"/>
        <item x="6"/>
        <item x="12"/>
        <item x="13"/>
        <item x="2"/>
        <item x="4"/>
        <item x="10"/>
        <item x="0"/>
        <item x="1"/>
        <item x="17"/>
        <item x="8"/>
        <item x="5"/>
        <item x="14"/>
        <item x="20"/>
        <item x="19"/>
        <item x="18"/>
        <item x="7"/>
        <item x="11"/>
        <item x="15"/>
        <item x="9"/>
        <item x="3"/>
        <item x="21"/>
        <item t="default"/>
      </items>
    </pivotField>
    <pivotField showAll="0"/>
    <pivotField showAll="0"/>
    <pivotField showAll="0"/>
    <pivotField showAll="0"/>
    <pivotField showAll="0"/>
    <pivotField showAll="0"/>
    <pivotField showAll="0"/>
  </pivotFields>
  <rowFields count="1">
    <field x="8"/>
  </rowFields>
  <rowItems count="23">
    <i>
      <x/>
    </i>
    <i>
      <x v="1"/>
    </i>
    <i>
      <x v="2"/>
    </i>
    <i>
      <x v="3"/>
    </i>
    <i>
      <x v="4"/>
    </i>
    <i>
      <x v="5"/>
    </i>
    <i>
      <x v="6"/>
    </i>
    <i>
      <x v="7"/>
    </i>
    <i>
      <x v="8"/>
    </i>
    <i>
      <x v="9"/>
    </i>
    <i>
      <x v="10"/>
    </i>
    <i>
      <x v="11"/>
    </i>
    <i>
      <x v="12"/>
    </i>
    <i>
      <x v="13"/>
    </i>
    <i>
      <x v="14"/>
    </i>
    <i>
      <x v="15"/>
    </i>
    <i>
      <x v="16"/>
    </i>
    <i>
      <x v="17"/>
    </i>
    <i>
      <x v="18"/>
    </i>
    <i>
      <x v="19"/>
    </i>
    <i>
      <x v="20"/>
    </i>
    <i>
      <x v="21"/>
    </i>
    <i t="grand">
      <x/>
    </i>
  </rowItems>
  <colItems count="1">
    <i/>
  </colItems>
  <dataFields count="1">
    <dataField name="Sum of Amount" fld="7" baseField="0" baseItem="0" numFmtId="166"/>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 Id="rId2" Type="http://schemas.openxmlformats.org/officeDocument/2006/relationships/vmlDrawing" Target="../drawings/vmlDrawing1.vml"/><Relationship Id="rId3"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43"/>
  <sheetViews>
    <sheetView tabSelected="1" zoomScale="110" zoomScaleNormal="110" workbookViewId="0">
      <selection activeCell="E39" sqref="E39"/>
    </sheetView>
  </sheetViews>
  <sheetFormatPr baseColWidth="10" defaultRowHeight="16" x14ac:dyDescent="0.2"/>
  <cols>
    <col min="1" max="1" width="3.33203125" style="40" customWidth="1"/>
    <col min="2" max="2" width="35" style="40" customWidth="1"/>
    <col min="3" max="3" width="9.83203125" style="63" customWidth="1"/>
    <col min="4" max="4" width="10.1640625" style="63" customWidth="1"/>
    <col min="5" max="5" width="10.5" style="40" customWidth="1"/>
    <col min="6" max="6" width="10.83203125" style="40" customWidth="1"/>
    <col min="7" max="7" width="40" style="41" customWidth="1"/>
    <col min="8" max="8" width="11.5" style="117" customWidth="1"/>
    <col min="9" max="9" width="31.5" style="117" bestFit="1" customWidth="1"/>
    <col min="10" max="10" width="19.33203125" style="117" bestFit="1" customWidth="1"/>
    <col min="11" max="12" width="10.83203125" style="117"/>
    <col min="13" max="16384" width="10.83203125" style="40"/>
  </cols>
  <sheetData>
    <row r="1" spans="2:12" ht="23" customHeight="1" x14ac:dyDescent="0.2">
      <c r="B1" s="559" t="s">
        <v>502</v>
      </c>
    </row>
    <row r="2" spans="2:12" ht="45" customHeight="1" x14ac:dyDescent="0.2">
      <c r="B2" s="169" t="s">
        <v>402</v>
      </c>
      <c r="C2" s="169" t="s">
        <v>358</v>
      </c>
      <c r="D2" s="169" t="s">
        <v>321</v>
      </c>
      <c r="E2" s="169" t="s">
        <v>319</v>
      </c>
      <c r="F2" s="169" t="s">
        <v>320</v>
      </c>
      <c r="G2" s="170" t="s">
        <v>98</v>
      </c>
      <c r="H2" s="62"/>
      <c r="I2" s="116"/>
      <c r="L2" s="118"/>
    </row>
    <row r="3" spans="2:12" x14ac:dyDescent="0.2">
      <c r="B3" s="171" t="s">
        <v>139</v>
      </c>
      <c r="C3" s="115">
        <v>2000</v>
      </c>
      <c r="D3" s="115">
        <v>2000</v>
      </c>
      <c r="E3" s="157">
        <f t="shared" ref="E3:E36" si="0">C3-D3</f>
        <v>0</v>
      </c>
      <c r="F3" s="158">
        <f t="shared" ref="F3:F36" si="1">E3/C3</f>
        <v>0</v>
      </c>
      <c r="G3" s="159"/>
      <c r="H3" s="129"/>
      <c r="I3" s="116"/>
      <c r="L3" s="118"/>
    </row>
    <row r="4" spans="2:12" x14ac:dyDescent="0.2">
      <c r="B4" s="171" t="s">
        <v>140</v>
      </c>
      <c r="C4" s="115">
        <v>17180</v>
      </c>
      <c r="D4" s="115">
        <v>17340</v>
      </c>
      <c r="E4" s="157">
        <f t="shared" si="0"/>
        <v>-160</v>
      </c>
      <c r="F4" s="158">
        <f t="shared" si="1"/>
        <v>-9.3131548311990685E-3</v>
      </c>
      <c r="G4" s="159"/>
      <c r="H4" s="129"/>
      <c r="I4" s="116"/>
      <c r="L4" s="118"/>
    </row>
    <row r="5" spans="2:12" x14ac:dyDescent="0.2">
      <c r="B5" s="567" t="s">
        <v>141</v>
      </c>
      <c r="C5" s="568">
        <v>4800</v>
      </c>
      <c r="D5" s="568">
        <v>2400</v>
      </c>
      <c r="E5" s="569">
        <f t="shared" si="0"/>
        <v>2400</v>
      </c>
      <c r="F5" s="570">
        <f t="shared" si="1"/>
        <v>0.5</v>
      </c>
      <c r="G5" s="571" t="s">
        <v>363</v>
      </c>
      <c r="H5" s="129"/>
      <c r="I5" s="116"/>
      <c r="L5" s="118"/>
    </row>
    <row r="6" spans="2:12" x14ac:dyDescent="0.2">
      <c r="B6" s="172" t="s">
        <v>359</v>
      </c>
      <c r="C6" s="130">
        <v>3900</v>
      </c>
      <c r="D6" s="130">
        <v>3800</v>
      </c>
      <c r="E6" s="157">
        <f t="shared" si="0"/>
        <v>100</v>
      </c>
      <c r="F6" s="158">
        <f t="shared" si="1"/>
        <v>2.564102564102564E-2</v>
      </c>
      <c r="G6" s="159"/>
      <c r="H6" s="129"/>
      <c r="L6" s="118"/>
    </row>
    <row r="7" spans="2:12" x14ac:dyDescent="0.2">
      <c r="B7" s="173" t="s">
        <v>143</v>
      </c>
      <c r="C7" s="120">
        <v>1100</v>
      </c>
      <c r="D7" s="120">
        <v>300</v>
      </c>
      <c r="E7" s="160">
        <f t="shared" si="0"/>
        <v>800</v>
      </c>
      <c r="F7" s="161">
        <f t="shared" si="1"/>
        <v>0.72727272727272729</v>
      </c>
      <c r="G7" s="144" t="s">
        <v>399</v>
      </c>
      <c r="H7" s="119"/>
    </row>
    <row r="8" spans="2:12" x14ac:dyDescent="0.2">
      <c r="B8" s="171" t="s">
        <v>144</v>
      </c>
      <c r="C8" s="130">
        <v>13500</v>
      </c>
      <c r="D8" s="130">
        <v>13500</v>
      </c>
      <c r="E8" s="157">
        <f t="shared" si="0"/>
        <v>0</v>
      </c>
      <c r="F8" s="158">
        <f t="shared" si="1"/>
        <v>0</v>
      </c>
      <c r="G8" s="162"/>
      <c r="H8" s="129"/>
      <c r="L8" s="118"/>
    </row>
    <row r="9" spans="2:12" x14ac:dyDescent="0.2">
      <c r="B9" s="171" t="s">
        <v>167</v>
      </c>
      <c r="C9" s="130">
        <v>11500</v>
      </c>
      <c r="D9" s="130">
        <v>11350</v>
      </c>
      <c r="E9" s="157">
        <f t="shared" si="0"/>
        <v>150</v>
      </c>
      <c r="F9" s="158">
        <f t="shared" si="1"/>
        <v>1.3043478260869565E-2</v>
      </c>
      <c r="G9" s="159"/>
      <c r="H9" s="65"/>
      <c r="I9" s="116"/>
      <c r="L9" s="118"/>
    </row>
    <row r="10" spans="2:12" x14ac:dyDescent="0.2">
      <c r="B10" s="171" t="s">
        <v>168</v>
      </c>
      <c r="C10" s="130">
        <v>18600</v>
      </c>
      <c r="D10" s="130">
        <v>19380</v>
      </c>
      <c r="E10" s="157">
        <f t="shared" si="0"/>
        <v>-780</v>
      </c>
      <c r="F10" s="158">
        <f t="shared" si="1"/>
        <v>-4.1935483870967745E-2</v>
      </c>
      <c r="G10" s="159"/>
      <c r="H10" s="65"/>
      <c r="I10" s="116"/>
      <c r="L10" s="118"/>
    </row>
    <row r="11" spans="2:12" x14ac:dyDescent="0.2">
      <c r="B11" s="174" t="s">
        <v>169</v>
      </c>
      <c r="C11" s="163">
        <v>17400</v>
      </c>
      <c r="D11" s="163">
        <v>27133.77</v>
      </c>
      <c r="E11" s="157">
        <f t="shared" si="0"/>
        <v>-9733.77</v>
      </c>
      <c r="F11" s="158">
        <f t="shared" si="1"/>
        <v>-0.55941206896551732</v>
      </c>
      <c r="G11" s="164" t="s">
        <v>170</v>
      </c>
      <c r="H11" s="65"/>
      <c r="I11" s="116"/>
      <c r="L11" s="118"/>
    </row>
    <row r="12" spans="2:12" x14ac:dyDescent="0.2">
      <c r="B12" s="171" t="s">
        <v>173</v>
      </c>
      <c r="C12" s="130">
        <v>18500</v>
      </c>
      <c r="D12" s="130">
        <v>18880</v>
      </c>
      <c r="E12" s="157">
        <f t="shared" si="0"/>
        <v>-380</v>
      </c>
      <c r="F12" s="158">
        <f t="shared" si="1"/>
        <v>-2.0540540540540539E-2</v>
      </c>
      <c r="G12" s="165"/>
      <c r="H12" s="129"/>
      <c r="I12" s="116"/>
      <c r="L12" s="118"/>
    </row>
    <row r="13" spans="2:12" x14ac:dyDescent="0.2">
      <c r="B13" s="171" t="s">
        <v>145</v>
      </c>
      <c r="C13" s="130">
        <v>1400</v>
      </c>
      <c r="D13" s="130">
        <v>1400</v>
      </c>
      <c r="E13" s="157">
        <f t="shared" si="0"/>
        <v>0</v>
      </c>
      <c r="F13" s="158">
        <f t="shared" si="1"/>
        <v>0</v>
      </c>
      <c r="G13" s="159"/>
      <c r="H13" s="129"/>
      <c r="I13" s="116"/>
      <c r="L13" s="118"/>
    </row>
    <row r="14" spans="2:12" x14ac:dyDescent="0.2">
      <c r="B14" s="171" t="s">
        <v>161</v>
      </c>
      <c r="C14" s="130">
        <v>5300</v>
      </c>
      <c r="D14" s="130">
        <v>4800</v>
      </c>
      <c r="E14" s="157">
        <f t="shared" si="0"/>
        <v>500</v>
      </c>
      <c r="F14" s="158">
        <f t="shared" si="1"/>
        <v>9.4339622641509441E-2</v>
      </c>
      <c r="G14" s="159"/>
      <c r="H14" s="129"/>
      <c r="I14" s="116"/>
      <c r="L14" s="118"/>
    </row>
    <row r="15" spans="2:12" x14ac:dyDescent="0.2">
      <c r="B15" s="566" t="s">
        <v>503</v>
      </c>
      <c r="C15" s="130">
        <v>6700</v>
      </c>
      <c r="D15" s="130">
        <v>6125</v>
      </c>
      <c r="E15" s="157">
        <f t="shared" si="0"/>
        <v>575</v>
      </c>
      <c r="F15" s="158">
        <f t="shared" si="1"/>
        <v>8.5820895522388058E-2</v>
      </c>
      <c r="G15" s="159"/>
      <c r="H15" s="65"/>
      <c r="L15" s="118"/>
    </row>
    <row r="16" spans="2:12" x14ac:dyDescent="0.2">
      <c r="B16" s="171" t="s">
        <v>146</v>
      </c>
      <c r="C16" s="130">
        <v>17660</v>
      </c>
      <c r="D16" s="130">
        <v>17500</v>
      </c>
      <c r="E16" s="157">
        <f t="shared" si="0"/>
        <v>160</v>
      </c>
      <c r="F16" s="158">
        <f t="shared" si="1"/>
        <v>9.0600226500566258E-3</v>
      </c>
      <c r="G16" s="159"/>
      <c r="H16" s="129"/>
      <c r="I16" s="116"/>
      <c r="L16" s="118"/>
    </row>
    <row r="17" spans="2:12" x14ac:dyDescent="0.2">
      <c r="B17" s="171" t="s">
        <v>171</v>
      </c>
      <c r="C17" s="130">
        <v>4000</v>
      </c>
      <c r="D17" s="130">
        <v>4530</v>
      </c>
      <c r="E17" s="157">
        <f t="shared" si="0"/>
        <v>-530</v>
      </c>
      <c r="F17" s="158">
        <f t="shared" si="1"/>
        <v>-0.13250000000000001</v>
      </c>
      <c r="G17" s="159"/>
      <c r="H17" s="65"/>
      <c r="I17" s="116"/>
      <c r="L17" s="118"/>
    </row>
    <row r="18" spans="2:12" x14ac:dyDescent="0.2">
      <c r="B18" s="172" t="s">
        <v>354</v>
      </c>
      <c r="C18" s="130">
        <v>9400</v>
      </c>
      <c r="D18" s="130">
        <v>9295</v>
      </c>
      <c r="E18" s="157">
        <f t="shared" si="0"/>
        <v>105</v>
      </c>
      <c r="F18" s="158">
        <f t="shared" si="1"/>
        <v>1.1170212765957447E-2</v>
      </c>
      <c r="G18" s="159"/>
      <c r="H18" s="65"/>
      <c r="I18" s="116"/>
      <c r="L18" s="118"/>
    </row>
    <row r="19" spans="2:12" x14ac:dyDescent="0.2">
      <c r="B19" s="171" t="s">
        <v>147</v>
      </c>
      <c r="C19" s="130">
        <v>13660</v>
      </c>
      <c r="D19" s="130">
        <v>13720</v>
      </c>
      <c r="E19" s="157">
        <f t="shared" si="0"/>
        <v>-60</v>
      </c>
      <c r="F19" s="158">
        <f t="shared" si="1"/>
        <v>-4.3923865300146414E-3</v>
      </c>
      <c r="G19" s="159"/>
      <c r="H19" s="65"/>
      <c r="I19" s="116"/>
      <c r="L19" s="118"/>
    </row>
    <row r="20" spans="2:12" x14ac:dyDescent="0.2">
      <c r="B20" s="171" t="s">
        <v>148</v>
      </c>
      <c r="C20" s="130">
        <v>5500</v>
      </c>
      <c r="D20" s="130">
        <v>5500</v>
      </c>
      <c r="E20" s="157">
        <f t="shared" si="0"/>
        <v>0</v>
      </c>
      <c r="F20" s="158">
        <f t="shared" si="1"/>
        <v>0</v>
      </c>
      <c r="G20" s="159"/>
      <c r="H20" s="129"/>
      <c r="I20" s="116"/>
      <c r="L20" s="118"/>
    </row>
    <row r="21" spans="2:12" x14ac:dyDescent="0.2">
      <c r="B21" s="173" t="s">
        <v>149</v>
      </c>
      <c r="C21" s="120">
        <v>5400</v>
      </c>
      <c r="D21" s="120">
        <v>4300</v>
      </c>
      <c r="E21" s="160">
        <f t="shared" si="0"/>
        <v>1100</v>
      </c>
      <c r="F21" s="161">
        <f t="shared" si="1"/>
        <v>0.20370370370370369</v>
      </c>
      <c r="G21" s="556" t="s">
        <v>500</v>
      </c>
      <c r="H21" s="129"/>
      <c r="I21" s="116"/>
      <c r="L21" s="118"/>
    </row>
    <row r="22" spans="2:12" x14ac:dyDescent="0.2">
      <c r="B22" s="567" t="s">
        <v>355</v>
      </c>
      <c r="C22" s="568">
        <v>69300</v>
      </c>
      <c r="D22" s="568">
        <v>19630</v>
      </c>
      <c r="E22" s="572">
        <f t="shared" si="0"/>
        <v>49670</v>
      </c>
      <c r="F22" s="573">
        <f t="shared" si="1"/>
        <v>0.71673881673881679</v>
      </c>
      <c r="G22" s="571" t="s">
        <v>362</v>
      </c>
      <c r="H22" s="65"/>
      <c r="I22" s="116"/>
      <c r="L22" s="118"/>
    </row>
    <row r="23" spans="2:12" s="117" customFormat="1" x14ac:dyDescent="0.2">
      <c r="B23" s="175" t="s">
        <v>160</v>
      </c>
      <c r="C23" s="130">
        <v>2300</v>
      </c>
      <c r="D23" s="130">
        <v>2500</v>
      </c>
      <c r="E23" s="157">
        <f t="shared" si="0"/>
        <v>-200</v>
      </c>
      <c r="F23" s="158">
        <f t="shared" si="1"/>
        <v>-8.6956521739130432E-2</v>
      </c>
      <c r="G23" s="164"/>
      <c r="H23" s="129"/>
      <c r="I23" s="116"/>
      <c r="L23" s="118"/>
    </row>
    <row r="24" spans="2:12" x14ac:dyDescent="0.2">
      <c r="B24" s="171" t="s">
        <v>150</v>
      </c>
      <c r="C24" s="130">
        <v>2500</v>
      </c>
      <c r="D24" s="130">
        <v>2600</v>
      </c>
      <c r="E24" s="157">
        <f t="shared" si="0"/>
        <v>-100</v>
      </c>
      <c r="F24" s="158">
        <f t="shared" si="1"/>
        <v>-0.04</v>
      </c>
      <c r="G24" s="159"/>
      <c r="H24" s="129"/>
      <c r="I24" s="116"/>
      <c r="L24" s="118"/>
    </row>
    <row r="25" spans="2:12" x14ac:dyDescent="0.2">
      <c r="B25" s="171" t="s">
        <v>151</v>
      </c>
      <c r="C25" s="130">
        <v>13500</v>
      </c>
      <c r="D25" s="130">
        <v>13435</v>
      </c>
      <c r="E25" s="157">
        <f t="shared" si="0"/>
        <v>65</v>
      </c>
      <c r="F25" s="158">
        <f t="shared" si="1"/>
        <v>4.8148148148148152E-3</v>
      </c>
      <c r="G25" s="159"/>
      <c r="H25" s="129"/>
      <c r="I25" s="116"/>
      <c r="L25" s="118"/>
    </row>
    <row r="26" spans="2:12" x14ac:dyDescent="0.2">
      <c r="B26" s="171" t="s">
        <v>152</v>
      </c>
      <c r="C26" s="130">
        <v>1300</v>
      </c>
      <c r="D26" s="130">
        <v>1300</v>
      </c>
      <c r="E26" s="157">
        <f t="shared" si="0"/>
        <v>0</v>
      </c>
      <c r="F26" s="158">
        <f t="shared" si="1"/>
        <v>0</v>
      </c>
      <c r="G26" s="159"/>
      <c r="H26" s="129"/>
      <c r="I26" s="116"/>
      <c r="L26" s="118"/>
    </row>
    <row r="27" spans="2:12" x14ac:dyDescent="0.2">
      <c r="B27" s="171" t="s">
        <v>172</v>
      </c>
      <c r="C27" s="130">
        <v>8600</v>
      </c>
      <c r="D27" s="130">
        <v>9160</v>
      </c>
      <c r="E27" s="157">
        <f t="shared" si="0"/>
        <v>-560</v>
      </c>
      <c r="F27" s="158">
        <f t="shared" si="1"/>
        <v>-6.5116279069767441E-2</v>
      </c>
      <c r="G27" s="159"/>
      <c r="H27" s="129"/>
      <c r="L27" s="118"/>
    </row>
    <row r="28" spans="2:12" x14ac:dyDescent="0.2">
      <c r="B28" s="171" t="s">
        <v>153</v>
      </c>
      <c r="C28" s="130">
        <v>19900</v>
      </c>
      <c r="D28" s="130">
        <v>20089.999999999996</v>
      </c>
      <c r="E28" s="157">
        <f t="shared" si="0"/>
        <v>-189.99999999999636</v>
      </c>
      <c r="F28" s="158">
        <f t="shared" si="1"/>
        <v>-9.5477386934671536E-3</v>
      </c>
      <c r="G28" s="165"/>
      <c r="H28" s="129"/>
      <c r="I28" s="116"/>
      <c r="L28" s="118"/>
    </row>
    <row r="29" spans="2:12" x14ac:dyDescent="0.2">
      <c r="B29" s="171" t="s">
        <v>154</v>
      </c>
      <c r="C29" s="130">
        <v>13820</v>
      </c>
      <c r="D29" s="130">
        <v>14120</v>
      </c>
      <c r="E29" s="157">
        <f t="shared" si="0"/>
        <v>-300</v>
      </c>
      <c r="F29" s="158">
        <f t="shared" si="1"/>
        <v>-2.1707670043415339E-2</v>
      </c>
      <c r="G29" s="159"/>
      <c r="H29" s="129"/>
      <c r="I29" s="116"/>
      <c r="L29" s="118"/>
    </row>
    <row r="30" spans="2:12" x14ac:dyDescent="0.2">
      <c r="B30" s="171" t="s">
        <v>155</v>
      </c>
      <c r="C30" s="130">
        <v>3800</v>
      </c>
      <c r="D30" s="130">
        <v>3800</v>
      </c>
      <c r="E30" s="157">
        <f t="shared" si="0"/>
        <v>0</v>
      </c>
      <c r="F30" s="158">
        <f t="shared" si="1"/>
        <v>0</v>
      </c>
      <c r="G30" s="159"/>
      <c r="H30" s="129"/>
      <c r="I30" s="116"/>
      <c r="L30" s="118"/>
    </row>
    <row r="31" spans="2:12" x14ac:dyDescent="0.2">
      <c r="B31" s="171" t="s">
        <v>174</v>
      </c>
      <c r="C31" s="130">
        <v>8350</v>
      </c>
      <c r="D31" s="130">
        <v>8650</v>
      </c>
      <c r="E31" s="157">
        <f t="shared" si="0"/>
        <v>-300</v>
      </c>
      <c r="F31" s="158">
        <f t="shared" si="1"/>
        <v>-3.5928143712574849E-2</v>
      </c>
      <c r="G31" s="159"/>
      <c r="H31" s="129"/>
      <c r="L31" s="118"/>
    </row>
    <row r="32" spans="2:12" x14ac:dyDescent="0.2">
      <c r="B32" s="171" t="s">
        <v>175</v>
      </c>
      <c r="C32" s="130">
        <v>14600</v>
      </c>
      <c r="D32" s="130">
        <v>15380</v>
      </c>
      <c r="E32" s="157">
        <f t="shared" si="0"/>
        <v>-780</v>
      </c>
      <c r="F32" s="158">
        <f t="shared" si="1"/>
        <v>-5.3424657534246578E-2</v>
      </c>
      <c r="G32" s="165"/>
      <c r="H32" s="65"/>
      <c r="I32" s="116"/>
      <c r="L32" s="118"/>
    </row>
    <row r="33" spans="2:12" x14ac:dyDescent="0.2">
      <c r="B33" s="171" t="s">
        <v>156</v>
      </c>
      <c r="C33" s="115">
        <v>18780</v>
      </c>
      <c r="D33" s="115">
        <v>18909.03</v>
      </c>
      <c r="E33" s="157">
        <f t="shared" si="0"/>
        <v>-129.02999999999884</v>
      </c>
      <c r="F33" s="158">
        <f t="shared" si="1"/>
        <v>-6.8706070287539315E-3</v>
      </c>
      <c r="G33" s="159"/>
      <c r="H33" s="129"/>
      <c r="I33" s="116"/>
      <c r="L33" s="118"/>
    </row>
    <row r="34" spans="2:12" x14ac:dyDescent="0.2">
      <c r="B34" s="171" t="s">
        <v>157</v>
      </c>
      <c r="C34" s="115">
        <v>15900</v>
      </c>
      <c r="D34" s="115">
        <v>15800</v>
      </c>
      <c r="E34" s="157">
        <f t="shared" si="0"/>
        <v>100</v>
      </c>
      <c r="F34" s="158">
        <f t="shared" si="1"/>
        <v>6.2893081761006293E-3</v>
      </c>
      <c r="G34" s="159"/>
      <c r="H34" s="129"/>
      <c r="I34" s="116"/>
      <c r="L34" s="118"/>
    </row>
    <row r="35" spans="2:12" x14ac:dyDescent="0.2">
      <c r="B35" s="171" t="s">
        <v>158</v>
      </c>
      <c r="C35" s="115">
        <v>4900</v>
      </c>
      <c r="D35" s="115">
        <v>4800</v>
      </c>
      <c r="E35" s="157">
        <f t="shared" si="0"/>
        <v>100</v>
      </c>
      <c r="F35" s="158">
        <f t="shared" si="1"/>
        <v>2.0408163265306121E-2</v>
      </c>
      <c r="G35" s="159"/>
      <c r="H35" s="129"/>
      <c r="I35" s="116"/>
      <c r="L35" s="118"/>
    </row>
    <row r="36" spans="2:12" x14ac:dyDescent="0.2">
      <c r="B36" s="176" t="s">
        <v>159</v>
      </c>
      <c r="C36" s="67">
        <v>13500</v>
      </c>
      <c r="D36" s="67">
        <v>13700</v>
      </c>
      <c r="E36" s="166">
        <f t="shared" si="0"/>
        <v>-200</v>
      </c>
      <c r="F36" s="167">
        <f t="shared" si="1"/>
        <v>-1.4814814814814815E-2</v>
      </c>
      <c r="G36" s="168"/>
      <c r="H36" s="129"/>
      <c r="L36" s="118"/>
    </row>
    <row r="37" spans="2:12" ht="29" customHeight="1" x14ac:dyDescent="0.2">
      <c r="C37" s="68">
        <f>SUM(C3:C36)</f>
        <v>388550</v>
      </c>
      <c r="D37" s="68">
        <f>SUM(D3:D36)</f>
        <v>347127.80000000005</v>
      </c>
      <c r="E37" s="68">
        <f>SUM(E3:E36)</f>
        <v>41422.199999999997</v>
      </c>
      <c r="I37" s="116"/>
    </row>
    <row r="38" spans="2:12" x14ac:dyDescent="0.2">
      <c r="B38" s="69" t="s">
        <v>176</v>
      </c>
      <c r="C38" s="70">
        <f>C37-'Dues Owed'!S42</f>
        <v>0</v>
      </c>
      <c r="D38" s="63">
        <f>D37+GETPIVOTDATA("Amount",'checks-lot'!$A$3)</f>
        <v>0</v>
      </c>
      <c r="E38" s="64">
        <f>E37+D37-C37</f>
        <v>0</v>
      </c>
      <c r="I38" s="116"/>
    </row>
    <row r="39" spans="2:12" x14ac:dyDescent="0.2">
      <c r="I39" s="116"/>
    </row>
    <row r="40" spans="2:12" x14ac:dyDescent="0.2">
      <c r="B40" s="110" t="s">
        <v>322</v>
      </c>
      <c r="C40" s="64"/>
      <c r="D40" s="59"/>
      <c r="I40" s="116"/>
    </row>
    <row r="41" spans="2:12" x14ac:dyDescent="0.2">
      <c r="B41" s="542" t="s">
        <v>494</v>
      </c>
      <c r="C41" s="64"/>
      <c r="D41" s="59"/>
      <c r="I41" s="116"/>
    </row>
    <row r="42" spans="2:12" x14ac:dyDescent="0.2">
      <c r="B42" s="110" t="s">
        <v>352</v>
      </c>
    </row>
    <row r="43" spans="2:12" x14ac:dyDescent="0.2">
      <c r="B43" s="551" t="s">
        <v>499</v>
      </c>
    </row>
  </sheetData>
  <sortState ref="I3:K41">
    <sortCondition ref="J3:J41"/>
  </sortState>
  <conditionalFormatting sqref="G2">
    <cfRule type="top10" dxfId="77" priority="10" percent="1" bottom="1" rank="10"/>
    <cfRule type="top10" dxfId="76" priority="11" percent="1" rank="10"/>
  </conditionalFormatting>
  <conditionalFormatting sqref="E38:E1048576">
    <cfRule type="cellIs" dxfId="75" priority="9" operator="greaterThan">
      <formula>1000</formula>
    </cfRule>
  </conditionalFormatting>
  <conditionalFormatting sqref="E2">
    <cfRule type="top10" dxfId="74" priority="7" percent="1" bottom="1" rank="7"/>
    <cfRule type="top10" dxfId="73" priority="8" percent="1" rank="15"/>
  </conditionalFormatting>
  <conditionalFormatting sqref="E2 E38:E1048576">
    <cfRule type="cellIs" dxfId="72" priority="6" operator="lessThan">
      <formula>-1000</formula>
    </cfRule>
  </conditionalFormatting>
  <conditionalFormatting sqref="F2">
    <cfRule type="top10" dxfId="71" priority="4" percent="1" bottom="1" rank="7"/>
    <cfRule type="top10" dxfId="70" priority="5" percent="1" rank="15"/>
  </conditionalFormatting>
  <conditionalFormatting sqref="F2">
    <cfRule type="cellIs" dxfId="69" priority="3" operator="lessThan">
      <formula>-1000</formula>
    </cfRule>
  </conditionalFormatting>
  <conditionalFormatting sqref="F37:F1048576">
    <cfRule type="top10" dxfId="68" priority="12" percent="1" rank="10"/>
    <cfRule type="top10" dxfId="67" priority="13" percent="1" bottom="1" rank="6"/>
    <cfRule type="top10" dxfId="66" priority="14" percent="1" rank="15"/>
  </conditionalFormatting>
  <conditionalFormatting sqref="B3:B21 B23:B36">
    <cfRule type="duplicateValues" dxfId="65" priority="2"/>
  </conditionalFormatting>
  <conditionalFormatting sqref="B22">
    <cfRule type="duplicateValues" dxfId="64" priority="1"/>
  </conditionalFormatting>
  <pageMargins left="0.7" right="0.7" top="0.75" bottom="0.75" header="0.3" footer="0.3"/>
  <pageSetup orientation="portrait"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2"/>
  <sheetViews>
    <sheetView zoomScale="120" zoomScaleNormal="120" workbookViewId="0">
      <selection activeCell="F31" sqref="F31"/>
    </sheetView>
  </sheetViews>
  <sheetFormatPr baseColWidth="10" defaultRowHeight="19" x14ac:dyDescent="0.25"/>
  <cols>
    <col min="1" max="1" width="10.83203125" style="89" bestFit="1" customWidth="1"/>
    <col min="2" max="2" width="17" style="89" bestFit="1" customWidth="1"/>
    <col min="3" max="3" width="3" style="89" customWidth="1"/>
    <col min="4" max="4" width="10.83203125" style="71" bestFit="1" customWidth="1"/>
    <col min="5" max="5" width="5.6640625" style="90" customWidth="1"/>
    <col min="6" max="6" width="17.83203125" style="71" customWidth="1"/>
    <col min="7" max="7" width="9.1640625" style="71" customWidth="1"/>
    <col min="8" max="8" width="5.6640625" style="71" bestFit="1" customWidth="1"/>
    <col min="9" max="9" width="5.6640625" style="90" customWidth="1"/>
    <col min="10" max="10" width="12.5" style="72" bestFit="1" customWidth="1"/>
    <col min="11" max="11" width="12.5" style="72" customWidth="1"/>
    <col min="12" max="12" width="5.6640625" style="71" bestFit="1" customWidth="1"/>
    <col min="13" max="13" width="19.1640625" style="71" bestFit="1" customWidth="1"/>
    <col min="14" max="21" width="5.6640625" style="71" bestFit="1" customWidth="1"/>
    <col min="22" max="22" width="8.6640625" style="71" bestFit="1" customWidth="1"/>
    <col min="23" max="23" width="5.6640625" style="71" bestFit="1" customWidth="1"/>
    <col min="24" max="42" width="4.6640625" style="71" bestFit="1" customWidth="1"/>
    <col min="43" max="43" width="7.6640625" style="71" bestFit="1" customWidth="1"/>
    <col min="44" max="46" width="4.6640625" style="71" bestFit="1" customWidth="1"/>
    <col min="47" max="48" width="7.6640625" style="71" bestFit="1" customWidth="1"/>
    <col min="49" max="51" width="4.6640625" style="71" bestFit="1" customWidth="1"/>
    <col min="52" max="52" width="6.6640625" style="71" bestFit="1" customWidth="1"/>
    <col min="53" max="55" width="4.6640625" style="71" bestFit="1" customWidth="1"/>
    <col min="56" max="56" width="7.6640625" style="71" bestFit="1" customWidth="1"/>
    <col min="57" max="61" width="4.6640625" style="71" bestFit="1" customWidth="1"/>
    <col min="62" max="62" width="6.6640625" style="71" bestFit="1" customWidth="1"/>
    <col min="63" max="63" width="7.6640625" style="71" bestFit="1" customWidth="1"/>
    <col min="64" max="67" width="4.6640625" style="71" bestFit="1" customWidth="1"/>
    <col min="68" max="68" width="3.6640625" style="71" bestFit="1" customWidth="1"/>
    <col min="69" max="69" width="6.6640625" style="71" bestFit="1" customWidth="1"/>
    <col min="70" max="73" width="3.6640625" style="71" bestFit="1" customWidth="1"/>
    <col min="74" max="74" width="5.6640625" style="71" bestFit="1" customWidth="1"/>
    <col min="75" max="75" width="6.6640625" style="71" bestFit="1" customWidth="1"/>
    <col min="76" max="77" width="3.6640625" style="71" bestFit="1" customWidth="1"/>
    <col min="78" max="106" width="5.6640625" style="71" bestFit="1" customWidth="1"/>
    <col min="107" max="107" width="4.6640625" style="71" bestFit="1" customWidth="1"/>
    <col min="108" max="110" width="5.6640625" style="71" bestFit="1" customWidth="1"/>
    <col min="111" max="111" width="4.6640625" style="71" bestFit="1" customWidth="1"/>
    <col min="112" max="116" width="5.6640625" style="71" bestFit="1" customWidth="1"/>
    <col min="117" max="117" width="4.6640625" style="71" bestFit="1" customWidth="1"/>
    <col min="118" max="129" width="5.6640625" style="71" bestFit="1" customWidth="1"/>
    <col min="130" max="130" width="4.6640625" style="71" bestFit="1" customWidth="1"/>
    <col min="131" max="134" width="5.6640625" style="71" bestFit="1" customWidth="1"/>
    <col min="135" max="135" width="2.1640625" style="71" bestFit="1" customWidth="1"/>
    <col min="136" max="137" width="3.1640625" style="71" bestFit="1" customWidth="1"/>
    <col min="138" max="138" width="5.1640625" style="71" bestFit="1" customWidth="1"/>
    <col min="139" max="140" width="3.1640625" style="71" bestFit="1" customWidth="1"/>
    <col min="141" max="141" width="4.1640625" style="71" bestFit="1" customWidth="1"/>
    <col min="142" max="142" width="6.33203125" style="71" bestFit="1" customWidth="1"/>
    <col min="143" max="143" width="10" style="71" bestFit="1" customWidth="1"/>
    <col min="144" max="16384" width="10.83203125" style="71"/>
  </cols>
  <sheetData>
    <row r="1" spans="1:13" ht="20" thickBot="1" x14ac:dyDescent="0.3">
      <c r="A1" s="369" t="s">
        <v>268</v>
      </c>
      <c r="B1" s="302" t="s">
        <v>95</v>
      </c>
    </row>
    <row r="2" spans="1:13" ht="20" thickBot="1" x14ac:dyDescent="0.3">
      <c r="F2" s="92"/>
      <c r="G2" s="92"/>
      <c r="J2" s="601" t="s">
        <v>315</v>
      </c>
      <c r="K2" s="602"/>
    </row>
    <row r="3" spans="1:13" ht="34" thickBot="1" x14ac:dyDescent="0.3">
      <c r="A3" s="369" t="s">
        <v>96</v>
      </c>
      <c r="B3" s="302" t="s">
        <v>187</v>
      </c>
      <c r="D3"/>
      <c r="E3" s="93" t="s">
        <v>96</v>
      </c>
      <c r="F3" s="96" t="s">
        <v>188</v>
      </c>
      <c r="G3" s="91"/>
      <c r="I3" s="93" t="s">
        <v>96</v>
      </c>
      <c r="J3" s="105" t="s">
        <v>314</v>
      </c>
      <c r="K3" s="104" t="s">
        <v>316</v>
      </c>
    </row>
    <row r="4" spans="1:13" x14ac:dyDescent="0.25">
      <c r="A4" s="370">
        <v>1</v>
      </c>
      <c r="B4" s="371">
        <v>-2400</v>
      </c>
      <c r="C4"/>
      <c r="D4"/>
      <c r="E4" s="97">
        <v>1</v>
      </c>
      <c r="F4" s="94">
        <v>19900</v>
      </c>
      <c r="G4" s="72"/>
      <c r="I4" s="97">
        <v>1</v>
      </c>
      <c r="J4" s="101">
        <f>F4+GETPIVOTDATA("Amount",$A$3,"Lot",1)</f>
        <v>17500</v>
      </c>
      <c r="K4" s="106">
        <f>J4/F4</f>
        <v>0.87939698492462315</v>
      </c>
      <c r="M4" s="71" t="s">
        <v>204</v>
      </c>
    </row>
    <row r="5" spans="1:13" x14ac:dyDescent="0.25">
      <c r="A5" s="370">
        <v>2</v>
      </c>
      <c r="B5" s="371">
        <v>-5000</v>
      </c>
      <c r="C5"/>
      <c r="D5"/>
      <c r="E5" s="97">
        <v>2</v>
      </c>
      <c r="F5" s="94">
        <v>19900</v>
      </c>
      <c r="G5" s="72"/>
      <c r="I5" s="97">
        <v>2</v>
      </c>
      <c r="J5" s="102">
        <f>F5+GETPIVOTDATA("Amount",$A$3,"Lot",2)</f>
        <v>14900</v>
      </c>
      <c r="K5" s="107">
        <f t="shared" ref="K5:K28" si="0">J5/F5</f>
        <v>0.74874371859296485</v>
      </c>
      <c r="M5" s="71" t="s">
        <v>204</v>
      </c>
    </row>
    <row r="6" spans="1:13" x14ac:dyDescent="0.25">
      <c r="A6" s="370">
        <v>3</v>
      </c>
      <c r="B6" s="371">
        <v>0</v>
      </c>
      <c r="C6"/>
      <c r="D6"/>
      <c r="E6" s="97">
        <v>3</v>
      </c>
      <c r="F6" s="94">
        <v>19900</v>
      </c>
      <c r="G6" s="72"/>
      <c r="I6" s="97">
        <v>3</v>
      </c>
      <c r="J6" s="102">
        <f>F6</f>
        <v>19900</v>
      </c>
      <c r="K6" s="107">
        <f t="shared" si="0"/>
        <v>1</v>
      </c>
      <c r="M6" s="71" t="s">
        <v>204</v>
      </c>
    </row>
    <row r="7" spans="1:13" x14ac:dyDescent="0.25">
      <c r="A7" s="370">
        <v>4</v>
      </c>
      <c r="B7" s="372">
        <v>-13500</v>
      </c>
      <c r="C7"/>
      <c r="D7"/>
      <c r="E7" s="99">
        <v>4</v>
      </c>
      <c r="F7" s="100">
        <v>13500</v>
      </c>
      <c r="G7" s="72"/>
      <c r="I7" s="97">
        <v>4</v>
      </c>
      <c r="J7" s="102">
        <f>F7+GETPIVOTDATA("Amount",$A$3,"Lot",4)</f>
        <v>0</v>
      </c>
      <c r="K7" s="108">
        <f t="shared" si="0"/>
        <v>0</v>
      </c>
    </row>
    <row r="8" spans="1:13" x14ac:dyDescent="0.25">
      <c r="A8" s="370">
        <v>5</v>
      </c>
      <c r="B8" s="371">
        <v>-13435</v>
      </c>
      <c r="C8"/>
      <c r="D8"/>
      <c r="E8" s="97">
        <v>5</v>
      </c>
      <c r="F8" s="94">
        <v>13500</v>
      </c>
      <c r="G8" s="72"/>
      <c r="I8" s="97">
        <v>5</v>
      </c>
      <c r="J8" s="102">
        <f>F8+GETPIVOTDATA("Amount",$A$3,"Lot",5)</f>
        <v>65</v>
      </c>
      <c r="K8" s="108">
        <f t="shared" si="0"/>
        <v>4.8148148148148152E-3</v>
      </c>
    </row>
    <row r="9" spans="1:13" x14ac:dyDescent="0.25">
      <c r="A9" s="370">
        <v>6</v>
      </c>
      <c r="B9" s="371">
        <v>-14120</v>
      </c>
      <c r="C9"/>
      <c r="D9"/>
      <c r="E9" s="97">
        <v>6</v>
      </c>
      <c r="F9" s="94">
        <v>13820</v>
      </c>
      <c r="G9" s="72"/>
      <c r="I9" s="97">
        <v>6</v>
      </c>
      <c r="J9" s="102">
        <f>F9+GETPIVOTDATA("Amount",$A$3,"Lot",6)</f>
        <v>-300</v>
      </c>
      <c r="K9" s="108">
        <f t="shared" si="0"/>
        <v>-2.1707670043415339E-2</v>
      </c>
      <c r="M9" s="71" t="s">
        <v>227</v>
      </c>
    </row>
    <row r="10" spans="1:13" x14ac:dyDescent="0.25">
      <c r="A10" s="370">
        <v>7</v>
      </c>
      <c r="B10" s="371">
        <v>-13350</v>
      </c>
      <c r="C10"/>
      <c r="D10"/>
      <c r="E10" s="97">
        <v>7</v>
      </c>
      <c r="F10" s="94">
        <v>13500</v>
      </c>
      <c r="G10" s="72"/>
      <c r="I10" s="97">
        <v>7</v>
      </c>
      <c r="J10" s="102">
        <f>F10+GETPIVOTDATA("Amount",$A$3,"Lot",7)</f>
        <v>150</v>
      </c>
      <c r="K10" s="108">
        <f t="shared" si="0"/>
        <v>1.1111111111111112E-2</v>
      </c>
    </row>
    <row r="11" spans="1:13" x14ac:dyDescent="0.25">
      <c r="A11" s="370">
        <v>8</v>
      </c>
      <c r="B11" s="371">
        <v>-20280</v>
      </c>
      <c r="C11"/>
      <c r="D11"/>
      <c r="E11" s="97">
        <v>8</v>
      </c>
      <c r="F11" s="94">
        <v>19900</v>
      </c>
      <c r="G11" s="72"/>
      <c r="I11" s="97">
        <v>8</v>
      </c>
      <c r="J11" s="102">
        <f>F11+GETPIVOTDATA("Amount",$A$3,"Lot",8)</f>
        <v>-380</v>
      </c>
      <c r="K11" s="108">
        <f t="shared" si="0"/>
        <v>-1.9095477386934675E-2</v>
      </c>
    </row>
    <row r="12" spans="1:13" x14ac:dyDescent="0.25">
      <c r="A12" s="370">
        <v>9</v>
      </c>
      <c r="B12" s="371">
        <v>-20330</v>
      </c>
      <c r="C12"/>
      <c r="D12"/>
      <c r="E12" s="97">
        <v>9</v>
      </c>
      <c r="F12" s="94">
        <v>19900</v>
      </c>
      <c r="G12" s="72"/>
      <c r="I12" s="97">
        <v>9</v>
      </c>
      <c r="J12" s="102">
        <f>F12+GETPIVOTDATA("Amount",$A$3,"Lot",9)</f>
        <v>-430</v>
      </c>
      <c r="K12" s="108">
        <f t="shared" si="0"/>
        <v>-2.1608040201005024E-2</v>
      </c>
    </row>
    <row r="13" spans="1:13" x14ac:dyDescent="0.25">
      <c r="A13" s="370">
        <v>10</v>
      </c>
      <c r="B13" s="371">
        <v>-29733.77</v>
      </c>
      <c r="C13"/>
      <c r="D13"/>
      <c r="E13" s="97">
        <v>10</v>
      </c>
      <c r="F13" s="94">
        <v>19900</v>
      </c>
      <c r="G13" s="72"/>
      <c r="I13" s="97">
        <v>10</v>
      </c>
      <c r="J13" s="102">
        <f>F13+GETPIVOTDATA("Amount",$A$3,"Lot",10)</f>
        <v>-9833.77</v>
      </c>
      <c r="K13" s="108">
        <f t="shared" si="0"/>
        <v>-0.49415929648241208</v>
      </c>
      <c r="M13" s="71" t="s">
        <v>113</v>
      </c>
    </row>
    <row r="14" spans="1:13" x14ac:dyDescent="0.25">
      <c r="A14" s="370">
        <v>11</v>
      </c>
      <c r="B14" s="371">
        <v>-20130</v>
      </c>
      <c r="C14"/>
      <c r="D14"/>
      <c r="E14" s="97">
        <v>11</v>
      </c>
      <c r="F14" s="94">
        <v>19900</v>
      </c>
      <c r="G14" s="72"/>
      <c r="I14" s="97">
        <v>11</v>
      </c>
      <c r="J14" s="102">
        <f>F14+GETPIVOTDATA("Amount",$A$3,"Lot",11)</f>
        <v>-230</v>
      </c>
      <c r="K14" s="108">
        <f t="shared" si="0"/>
        <v>-1.1557788944723618E-2</v>
      </c>
    </row>
    <row r="15" spans="1:13" x14ac:dyDescent="0.25">
      <c r="A15" s="370">
        <v>12</v>
      </c>
      <c r="B15" s="371">
        <v>-20089.999999999996</v>
      </c>
      <c r="C15"/>
      <c r="D15"/>
      <c r="E15" s="97">
        <v>12</v>
      </c>
      <c r="F15" s="94">
        <v>19900</v>
      </c>
      <c r="G15" s="72"/>
      <c r="I15" s="97">
        <v>12</v>
      </c>
      <c r="J15" s="102">
        <f>F15+GETPIVOTDATA("Amount",$A$3,"Lot",12)</f>
        <v>-189.99999999999636</v>
      </c>
      <c r="K15" s="108">
        <f t="shared" si="0"/>
        <v>-9.5477386934671536E-3</v>
      </c>
    </row>
    <row r="16" spans="1:13" x14ac:dyDescent="0.25">
      <c r="A16" s="370">
        <v>13</v>
      </c>
      <c r="B16" s="371">
        <v>-13960</v>
      </c>
      <c r="C16"/>
      <c r="D16"/>
      <c r="E16" s="97">
        <v>13</v>
      </c>
      <c r="F16" s="94">
        <v>13500</v>
      </c>
      <c r="G16" s="72"/>
      <c r="I16" s="97">
        <v>13</v>
      </c>
      <c r="J16" s="102">
        <f>F16+GETPIVOTDATA("Amount",$A$3,"Lot",13)</f>
        <v>-460</v>
      </c>
      <c r="K16" s="108">
        <f t="shared" si="0"/>
        <v>-3.4074074074074076E-2</v>
      </c>
    </row>
    <row r="17" spans="1:13" x14ac:dyDescent="0.25">
      <c r="A17" s="370">
        <v>14</v>
      </c>
      <c r="B17" s="371">
        <v>-20180</v>
      </c>
      <c r="C17"/>
      <c r="D17"/>
      <c r="E17" s="97">
        <v>14</v>
      </c>
      <c r="F17" s="94">
        <v>19900</v>
      </c>
      <c r="G17" s="72"/>
      <c r="I17" s="97">
        <v>14</v>
      </c>
      <c r="J17" s="102">
        <f>F17+GETPIVOTDATA("Amount",$A$3,"Lot",14)</f>
        <v>-280</v>
      </c>
      <c r="K17" s="108">
        <f t="shared" si="0"/>
        <v>-1.407035175879397E-2</v>
      </c>
    </row>
    <row r="18" spans="1:13" x14ac:dyDescent="0.25">
      <c r="A18" s="370">
        <v>15</v>
      </c>
      <c r="B18" s="371">
        <v>-20680</v>
      </c>
      <c r="C18"/>
      <c r="D18"/>
      <c r="E18" s="97">
        <v>15</v>
      </c>
      <c r="F18" s="94">
        <v>19900</v>
      </c>
      <c r="G18" s="72"/>
      <c r="I18" s="97">
        <v>15</v>
      </c>
      <c r="J18" s="102">
        <f>F18+GETPIVOTDATA("Amount",$A$3,"Lot",15)</f>
        <v>-780</v>
      </c>
      <c r="K18" s="108">
        <f t="shared" si="0"/>
        <v>-3.9195979899497489E-2</v>
      </c>
    </row>
    <row r="19" spans="1:13" x14ac:dyDescent="0.25">
      <c r="A19" s="370">
        <v>16</v>
      </c>
      <c r="B19" s="371">
        <v>-13720</v>
      </c>
      <c r="C19"/>
      <c r="D19"/>
      <c r="E19" s="97">
        <v>16</v>
      </c>
      <c r="F19" s="94">
        <v>13660</v>
      </c>
      <c r="G19" s="72"/>
      <c r="I19" s="97">
        <v>16</v>
      </c>
      <c r="J19" s="102">
        <f>F19+GETPIVOTDATA("Amount",$A$3,"Lot",16)</f>
        <v>-60</v>
      </c>
      <c r="K19" s="108">
        <f t="shared" si="0"/>
        <v>-4.3923865300146414E-3</v>
      </c>
    </row>
    <row r="20" spans="1:13" x14ac:dyDescent="0.25">
      <c r="A20" s="370">
        <v>17</v>
      </c>
      <c r="B20" s="371">
        <v>-19220</v>
      </c>
      <c r="C20"/>
      <c r="D20"/>
      <c r="E20" s="97">
        <v>17</v>
      </c>
      <c r="F20" s="94">
        <v>19900</v>
      </c>
      <c r="G20" s="72"/>
      <c r="I20" s="97">
        <v>17</v>
      </c>
      <c r="J20" s="102">
        <f>F20+GETPIVOTDATA("Amount",$A$3,"Lot",17)</f>
        <v>680</v>
      </c>
      <c r="K20" s="108">
        <f t="shared" si="0"/>
        <v>3.4170854271356785E-2</v>
      </c>
    </row>
    <row r="21" spans="1:13" x14ac:dyDescent="0.25">
      <c r="A21" s="370">
        <v>18</v>
      </c>
      <c r="B21" s="371">
        <v>-17340</v>
      </c>
      <c r="C21"/>
      <c r="D21"/>
      <c r="E21" s="97">
        <v>18</v>
      </c>
      <c r="F21" s="94">
        <v>17180</v>
      </c>
      <c r="G21" s="72"/>
      <c r="I21" s="97">
        <v>18</v>
      </c>
      <c r="J21" s="102">
        <f>F21+GETPIVOTDATA("Amount",$A$3,"Lot",18)</f>
        <v>-160</v>
      </c>
      <c r="K21" s="108">
        <f t="shared" si="0"/>
        <v>-9.3131548311990685E-3</v>
      </c>
    </row>
    <row r="22" spans="1:13" x14ac:dyDescent="0.25">
      <c r="A22" s="370">
        <v>19</v>
      </c>
      <c r="B22" s="371">
        <v>-13700</v>
      </c>
      <c r="C22"/>
      <c r="D22"/>
      <c r="E22" s="97">
        <v>19</v>
      </c>
      <c r="F22" s="94">
        <v>13500</v>
      </c>
      <c r="G22" s="72"/>
      <c r="I22" s="97">
        <v>19</v>
      </c>
      <c r="J22" s="102">
        <f>F22+GETPIVOTDATA("Amount",$A$3,"Lot",19)</f>
        <v>-200</v>
      </c>
      <c r="K22" s="108">
        <f t="shared" si="0"/>
        <v>-1.4814814814814815E-2</v>
      </c>
    </row>
    <row r="23" spans="1:13" x14ac:dyDescent="0.25">
      <c r="A23" s="370">
        <v>20</v>
      </c>
      <c r="B23" s="371">
        <v>-18909.03</v>
      </c>
      <c r="C23"/>
      <c r="D23"/>
      <c r="E23" s="97">
        <v>20</v>
      </c>
      <c r="F23" s="94">
        <v>18780</v>
      </c>
      <c r="G23" s="72"/>
      <c r="I23" s="97">
        <v>20</v>
      </c>
      <c r="J23" s="102">
        <f>F23+GETPIVOTDATA("Amount",$A$3,"Lot",20)</f>
        <v>-129.02999999999884</v>
      </c>
      <c r="K23" s="108">
        <f t="shared" si="0"/>
        <v>-6.8706070287539315E-3</v>
      </c>
    </row>
    <row r="24" spans="1:13" x14ac:dyDescent="0.25">
      <c r="A24" s="370">
        <v>21</v>
      </c>
      <c r="B24" s="371">
        <v>-17500</v>
      </c>
      <c r="C24"/>
      <c r="D24"/>
      <c r="E24" s="97">
        <v>21</v>
      </c>
      <c r="F24" s="94">
        <v>17660</v>
      </c>
      <c r="G24" s="72"/>
      <c r="I24" s="97">
        <v>21</v>
      </c>
      <c r="J24" s="102">
        <f>F24+GETPIVOTDATA("Amount",$A$3,"Lot",21)</f>
        <v>160</v>
      </c>
      <c r="K24" s="108">
        <f t="shared" si="0"/>
        <v>9.0600226500566258E-3</v>
      </c>
    </row>
    <row r="25" spans="1:13" x14ac:dyDescent="0.25">
      <c r="A25" s="370">
        <v>22</v>
      </c>
      <c r="B25" s="371">
        <v>-4300</v>
      </c>
      <c r="C25"/>
      <c r="D25"/>
      <c r="E25" s="97">
        <v>22</v>
      </c>
      <c r="F25" s="94">
        <v>5400</v>
      </c>
      <c r="G25" s="72"/>
      <c r="I25" s="97">
        <v>22</v>
      </c>
      <c r="J25" s="102">
        <f>F25+GETPIVOTDATA("Amount",$A$3,"Lot",22)</f>
        <v>1100</v>
      </c>
      <c r="K25" s="108">
        <f t="shared" si="0"/>
        <v>0.20370370370370369</v>
      </c>
      <c r="M25" s="71" t="s">
        <v>203</v>
      </c>
    </row>
    <row r="26" spans="1:13" x14ac:dyDescent="0.25">
      <c r="A26" s="370">
        <v>23</v>
      </c>
      <c r="B26" s="371">
        <v>-12450</v>
      </c>
      <c r="C26"/>
      <c r="D26"/>
      <c r="E26" s="97">
        <v>23</v>
      </c>
      <c r="F26" s="94">
        <v>12250</v>
      </c>
      <c r="G26" s="72"/>
      <c r="I26" s="97">
        <v>23</v>
      </c>
      <c r="J26" s="102">
        <f>F26+GETPIVOTDATA("Amount",$A$3,"Lot",23)</f>
        <v>-200</v>
      </c>
      <c r="K26" s="108">
        <f t="shared" si="0"/>
        <v>-1.6326530612244899E-2</v>
      </c>
    </row>
    <row r="27" spans="1:13" x14ac:dyDescent="0.25">
      <c r="A27" s="370">
        <v>24</v>
      </c>
      <c r="B27" s="371">
        <v>-2500</v>
      </c>
      <c r="C27"/>
      <c r="D27"/>
      <c r="E27" s="97">
        <v>24</v>
      </c>
      <c r="F27" s="94">
        <v>2300</v>
      </c>
      <c r="G27" s="72"/>
      <c r="I27" s="97">
        <v>24</v>
      </c>
      <c r="J27" s="102">
        <f>F27+GETPIVOTDATA("Amount",$A$3,"Lot",24)</f>
        <v>-200</v>
      </c>
      <c r="K27" s="108">
        <f t="shared" si="0"/>
        <v>-8.6956521739130432E-2</v>
      </c>
    </row>
    <row r="28" spans="1:13" ht="20" thickBot="1" x14ac:dyDescent="0.3">
      <c r="A28" s="370">
        <v>25</v>
      </c>
      <c r="B28" s="371">
        <v>-300</v>
      </c>
      <c r="C28"/>
      <c r="D28"/>
      <c r="E28" s="98">
        <v>25</v>
      </c>
      <c r="F28" s="95">
        <v>1100</v>
      </c>
      <c r="G28" s="72"/>
      <c r="I28" s="98">
        <v>25</v>
      </c>
      <c r="J28" s="103">
        <f>F28+GETPIVOTDATA("Amount",$A$3,"Lot",25)</f>
        <v>800</v>
      </c>
      <c r="K28" s="109">
        <f t="shared" si="0"/>
        <v>0.72727272727272729</v>
      </c>
    </row>
    <row r="29" spans="1:13" x14ac:dyDescent="0.25">
      <c r="A29" s="370" t="s">
        <v>88</v>
      </c>
      <c r="B29" s="371">
        <v>-347127.80000000005</v>
      </c>
      <c r="C29"/>
      <c r="D29"/>
      <c r="F29" s="73">
        <f>SUM(F4:F28)</f>
        <v>388550</v>
      </c>
      <c r="J29" s="73">
        <f>SUM(J4:J28)</f>
        <v>41422.199999999997</v>
      </c>
      <c r="K29" s="73"/>
    </row>
    <row r="30" spans="1:13" x14ac:dyDescent="0.25">
      <c r="F30" s="73">
        <f>F29-'By Lot'!C28</f>
        <v>0</v>
      </c>
      <c r="J30" s="72">
        <f>J29-'By Owner'!E37</f>
        <v>0</v>
      </c>
    </row>
    <row r="31" spans="1:13" x14ac:dyDescent="0.25">
      <c r="B31" s="82"/>
    </row>
    <row r="32" spans="1:13" x14ac:dyDescent="0.25">
      <c r="B32" s="82"/>
    </row>
  </sheetData>
  <mergeCells count="1">
    <mergeCell ref="J2:K2"/>
  </mergeCells>
  <pageMargins left="0.7" right="0.7" top="0.75" bottom="0.75" header="0.3" footer="0.3"/>
  <pageSetup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9"/>
  <sheetViews>
    <sheetView zoomScale="136" workbookViewId="0">
      <pane xSplit="1" ySplit="4" topLeftCell="B6" activePane="bottomRight" state="frozen"/>
      <selection pane="topRight" activeCell="B1" sqref="B1"/>
      <selection pane="bottomLeft" activeCell="A5" sqref="A5"/>
      <selection pane="bottomRight" activeCell="R8" sqref="R8"/>
    </sheetView>
  </sheetViews>
  <sheetFormatPr baseColWidth="10" defaultRowHeight="15" x14ac:dyDescent="0.2"/>
  <cols>
    <col min="1" max="1" width="28.33203125" bestFit="1" customWidth="1"/>
    <col min="2" max="2" width="15.6640625" bestFit="1" customWidth="1"/>
    <col min="3" max="3" width="7.1640625" bestFit="1" customWidth="1"/>
    <col min="4" max="4" width="7.6640625" bestFit="1" customWidth="1"/>
    <col min="5" max="15" width="7.1640625" bestFit="1" customWidth="1"/>
    <col min="16" max="16" width="10" bestFit="1" customWidth="1"/>
    <col min="17" max="17" width="7.1640625" customWidth="1"/>
    <col min="18" max="18" width="13" bestFit="1" customWidth="1"/>
    <col min="19" max="19" width="14.83203125" bestFit="1" customWidth="1"/>
    <col min="20" max="20" width="13" bestFit="1" customWidth="1"/>
    <col min="21" max="21" width="14.83203125" bestFit="1" customWidth="1"/>
    <col min="22" max="22" width="13" bestFit="1" customWidth="1"/>
    <col min="23" max="23" width="14.83203125" bestFit="1" customWidth="1"/>
    <col min="24" max="24" width="13" bestFit="1" customWidth="1"/>
    <col min="25" max="25" width="14.83203125" bestFit="1" customWidth="1"/>
    <col min="26" max="26" width="13" bestFit="1" customWidth="1"/>
    <col min="27" max="27" width="14.83203125" bestFit="1" customWidth="1"/>
    <col min="28" max="28" width="13" bestFit="1" customWidth="1"/>
    <col min="29" max="29" width="14.83203125" bestFit="1" customWidth="1"/>
    <col min="30" max="30" width="17.33203125" bestFit="1" customWidth="1"/>
    <col min="31" max="31" width="19.1640625" bestFit="1" customWidth="1"/>
    <col min="32" max="33" width="25.83203125" bestFit="1" customWidth="1"/>
    <col min="34" max="34" width="9.33203125" bestFit="1" customWidth="1"/>
    <col min="35" max="49" width="30" bestFit="1" customWidth="1"/>
    <col min="50" max="50" width="9.33203125" bestFit="1" customWidth="1"/>
    <col min="51" max="69" width="26.83203125" bestFit="1" customWidth="1"/>
    <col min="70" max="70" width="9.33203125" bestFit="1" customWidth="1"/>
    <col min="71" max="92" width="29.33203125" bestFit="1" customWidth="1"/>
    <col min="93" max="93" width="9.33203125" bestFit="1" customWidth="1"/>
    <col min="94" max="114" width="29.33203125" bestFit="1" customWidth="1"/>
    <col min="115" max="115" width="9.33203125" bestFit="1" customWidth="1"/>
    <col min="116" max="135" width="29.33203125" bestFit="1" customWidth="1"/>
    <col min="136" max="136" width="9.33203125" bestFit="1" customWidth="1"/>
    <col min="137" max="155" width="29.33203125" bestFit="1" customWidth="1"/>
    <col min="156" max="156" width="9.33203125" bestFit="1" customWidth="1"/>
    <col min="157" max="177" width="26.83203125" bestFit="1" customWidth="1"/>
    <col min="178" max="178" width="9.33203125" bestFit="1" customWidth="1"/>
    <col min="179" max="200" width="29.33203125" bestFit="1" customWidth="1"/>
    <col min="201" max="201" width="9.33203125" bestFit="1" customWidth="1"/>
    <col min="202" max="224" width="28.83203125" bestFit="1" customWidth="1"/>
    <col min="225" max="225" width="9.33203125" bestFit="1" customWidth="1"/>
    <col min="226" max="252" width="28.83203125" bestFit="1" customWidth="1"/>
    <col min="253" max="253" width="9.33203125" bestFit="1" customWidth="1"/>
    <col min="254" max="279" width="28.83203125" bestFit="1" customWidth="1"/>
    <col min="280" max="280" width="9.33203125" bestFit="1" customWidth="1"/>
    <col min="281" max="306" width="28.83203125" bestFit="1" customWidth="1"/>
    <col min="307" max="307" width="9.33203125" bestFit="1" customWidth="1"/>
    <col min="308" max="308" width="10" bestFit="1" customWidth="1"/>
    <col min="309" max="310" width="29.33203125" bestFit="1" customWidth="1"/>
    <col min="311" max="311" width="17.5" bestFit="1" customWidth="1"/>
    <col min="312" max="312" width="17" bestFit="1" customWidth="1"/>
    <col min="313" max="354" width="26.83203125" bestFit="1" customWidth="1"/>
    <col min="355" max="355" width="17.5" bestFit="1" customWidth="1"/>
    <col min="356" max="356" width="17" bestFit="1" customWidth="1"/>
    <col min="357" max="400" width="29.33203125" bestFit="1" customWidth="1"/>
    <col min="401" max="401" width="17.5" bestFit="1" customWidth="1"/>
    <col min="402" max="402" width="17" bestFit="1" customWidth="1"/>
    <col min="403" max="448" width="28.83203125" bestFit="1" customWidth="1"/>
    <col min="449" max="449" width="17.5" bestFit="1" customWidth="1"/>
    <col min="450" max="450" width="17" bestFit="1" customWidth="1"/>
    <col min="451" max="504" width="28.83203125" bestFit="1" customWidth="1"/>
    <col min="505" max="505" width="17.5" bestFit="1" customWidth="1"/>
    <col min="506" max="506" width="17" bestFit="1" customWidth="1"/>
    <col min="507" max="558" width="28.83203125" bestFit="1" customWidth="1"/>
    <col min="559" max="559" width="17.5" bestFit="1" customWidth="1"/>
    <col min="560" max="560" width="17" bestFit="1" customWidth="1"/>
    <col min="561" max="612" width="28.83203125" bestFit="1" customWidth="1"/>
    <col min="613" max="613" width="17.5" bestFit="1" customWidth="1"/>
    <col min="614" max="614" width="17" bestFit="1" customWidth="1"/>
    <col min="615" max="615" width="17.33203125" bestFit="1" customWidth="1"/>
    <col min="616" max="616" width="16.83203125" bestFit="1" customWidth="1"/>
  </cols>
  <sheetData>
    <row r="1" spans="1:31" x14ac:dyDescent="0.2">
      <c r="A1" s="1" t="s">
        <v>268</v>
      </c>
      <c r="B1" t="s">
        <v>95</v>
      </c>
      <c r="F1" s="544"/>
      <c r="R1" s="543" t="s">
        <v>495</v>
      </c>
    </row>
    <row r="2" spans="1:31" x14ac:dyDescent="0.2">
      <c r="R2" s="544" t="s">
        <v>498</v>
      </c>
    </row>
    <row r="3" spans="1:31" ht="16" thickBot="1" x14ac:dyDescent="0.25">
      <c r="A3" s="1" t="s">
        <v>90</v>
      </c>
      <c r="B3" s="1" t="s">
        <v>86</v>
      </c>
    </row>
    <row r="4" spans="1:31" x14ac:dyDescent="0.2">
      <c r="A4" s="1" t="s">
        <v>87</v>
      </c>
      <c r="B4">
        <v>2006</v>
      </c>
      <c r="C4">
        <v>2007</v>
      </c>
      <c r="D4">
        <v>2008</v>
      </c>
      <c r="E4">
        <v>2009</v>
      </c>
      <c r="F4">
        <v>2010</v>
      </c>
      <c r="G4">
        <v>2011</v>
      </c>
      <c r="H4">
        <v>2012</v>
      </c>
      <c r="I4">
        <v>2013</v>
      </c>
      <c r="J4">
        <v>2014</v>
      </c>
      <c r="K4">
        <v>2015</v>
      </c>
      <c r="L4">
        <v>2016</v>
      </c>
      <c r="M4">
        <v>2017</v>
      </c>
      <c r="N4">
        <v>2018</v>
      </c>
      <c r="O4">
        <v>2019</v>
      </c>
      <c r="P4" t="s">
        <v>88</v>
      </c>
      <c r="R4" s="548" t="s">
        <v>497</v>
      </c>
    </row>
    <row r="5" spans="1:31" x14ac:dyDescent="0.2">
      <c r="A5" s="2" t="s">
        <v>33</v>
      </c>
      <c r="B5" s="3"/>
      <c r="C5" s="3"/>
      <c r="D5" s="3"/>
      <c r="E5" s="3"/>
      <c r="F5" s="3"/>
      <c r="G5" s="3"/>
      <c r="H5" s="3"/>
      <c r="I5" s="3"/>
      <c r="J5" s="3"/>
      <c r="K5" s="3"/>
      <c r="L5" s="3"/>
      <c r="M5" s="3"/>
      <c r="N5" s="3">
        <v>-800</v>
      </c>
      <c r="O5" s="3">
        <v>-1200</v>
      </c>
      <c r="P5" s="3">
        <v>-2000</v>
      </c>
      <c r="R5" s="545"/>
    </row>
    <row r="6" spans="1:31" x14ac:dyDescent="0.2">
      <c r="A6" s="2" t="s">
        <v>21</v>
      </c>
      <c r="B6" s="3"/>
      <c r="C6" s="3"/>
      <c r="D6" s="3">
        <v>-1920</v>
      </c>
      <c r="E6" s="3">
        <v>-1920</v>
      </c>
      <c r="F6" s="3">
        <v>-1500</v>
      </c>
      <c r="G6" s="3">
        <v>-1500</v>
      </c>
      <c r="H6" s="3">
        <v>-1500</v>
      </c>
      <c r="I6" s="3">
        <v>-1500</v>
      </c>
      <c r="J6" s="3">
        <v>-1500</v>
      </c>
      <c r="K6" s="3">
        <v>-1500</v>
      </c>
      <c r="L6" s="3">
        <v>-1200</v>
      </c>
      <c r="M6" s="3">
        <v>-1200</v>
      </c>
      <c r="N6" s="3">
        <v>-1200</v>
      </c>
      <c r="O6" s="3">
        <v>-900</v>
      </c>
      <c r="P6" s="3">
        <v>-17340</v>
      </c>
      <c r="R6" s="545"/>
    </row>
    <row r="7" spans="1:31" s="4" customFormat="1" x14ac:dyDescent="0.2">
      <c r="A7" s="549" t="s">
        <v>32</v>
      </c>
      <c r="B7" s="550"/>
      <c r="C7" s="550"/>
      <c r="D7" s="550"/>
      <c r="E7" s="550"/>
      <c r="F7" s="550"/>
      <c r="G7" s="550"/>
      <c r="H7" s="550"/>
      <c r="I7" s="550"/>
      <c r="J7" s="550"/>
      <c r="K7" s="550"/>
      <c r="L7" s="550"/>
      <c r="M7" s="550"/>
      <c r="N7" s="550">
        <v>-1200</v>
      </c>
      <c r="O7" s="550">
        <v>-1200</v>
      </c>
      <c r="P7" s="550">
        <v>-2400</v>
      </c>
      <c r="Q7"/>
      <c r="R7" s="545"/>
      <c r="S7"/>
      <c r="T7"/>
      <c r="U7"/>
      <c r="V7"/>
      <c r="W7"/>
      <c r="X7"/>
      <c r="Y7"/>
      <c r="Z7"/>
      <c r="AA7"/>
      <c r="AB7"/>
      <c r="AC7"/>
      <c r="AD7"/>
      <c r="AE7"/>
    </row>
    <row r="8" spans="1:31" x14ac:dyDescent="0.2">
      <c r="A8" s="549" t="s">
        <v>31</v>
      </c>
      <c r="B8" s="550"/>
      <c r="C8" s="550"/>
      <c r="D8" s="550"/>
      <c r="E8" s="550"/>
      <c r="F8" s="550"/>
      <c r="G8" s="550"/>
      <c r="H8" s="550"/>
      <c r="I8" s="550"/>
      <c r="J8" s="550"/>
      <c r="K8" s="550"/>
      <c r="L8" s="550">
        <v>-1400</v>
      </c>
      <c r="M8" s="550"/>
      <c r="N8" s="550">
        <v>-1200</v>
      </c>
      <c r="O8" s="550">
        <v>-1200</v>
      </c>
      <c r="P8" s="550">
        <v>-3800</v>
      </c>
      <c r="R8" s="545"/>
    </row>
    <row r="9" spans="1:31" x14ac:dyDescent="0.2">
      <c r="A9" s="549" t="s">
        <v>43</v>
      </c>
      <c r="B9" s="550"/>
      <c r="C9" s="550"/>
      <c r="D9" s="550"/>
      <c r="E9" s="550"/>
      <c r="F9" s="550"/>
      <c r="G9" s="550"/>
      <c r="H9" s="550"/>
      <c r="I9" s="550"/>
      <c r="J9" s="550"/>
      <c r="K9" s="550"/>
      <c r="L9" s="550"/>
      <c r="M9" s="550"/>
      <c r="N9" s="550"/>
      <c r="O9" s="550">
        <v>-300</v>
      </c>
      <c r="P9" s="550">
        <v>-300</v>
      </c>
      <c r="R9" s="545"/>
    </row>
    <row r="10" spans="1:31" x14ac:dyDescent="0.2">
      <c r="A10" s="549" t="s">
        <v>16</v>
      </c>
      <c r="B10" s="550"/>
      <c r="C10" s="550"/>
      <c r="D10" s="550"/>
      <c r="E10" s="550"/>
      <c r="F10" s="550">
        <v>-1250</v>
      </c>
      <c r="G10" s="550">
        <v>-1375</v>
      </c>
      <c r="H10" s="550">
        <v>-1625</v>
      </c>
      <c r="I10" s="550">
        <v>-1625</v>
      </c>
      <c r="J10" s="550">
        <v>-1250</v>
      </c>
      <c r="K10" s="550">
        <v>-1475</v>
      </c>
      <c r="L10" s="550">
        <v>-900</v>
      </c>
      <c r="M10" s="550">
        <v>-800</v>
      </c>
      <c r="N10" s="550">
        <v>-2000</v>
      </c>
      <c r="O10" s="550">
        <v>-1200</v>
      </c>
      <c r="P10" s="550">
        <v>-13500</v>
      </c>
      <c r="R10" s="545"/>
    </row>
    <row r="11" spans="1:31" x14ac:dyDescent="0.2">
      <c r="A11" s="549" t="s">
        <v>8</v>
      </c>
      <c r="B11" s="550"/>
      <c r="C11" s="550"/>
      <c r="D11" s="550"/>
      <c r="E11" s="550"/>
      <c r="F11" s="550">
        <v>-1500</v>
      </c>
      <c r="G11" s="550">
        <v>-1500</v>
      </c>
      <c r="H11" s="550">
        <v>-1125</v>
      </c>
      <c r="I11" s="550">
        <v>-1725</v>
      </c>
      <c r="J11" s="550">
        <v>-1250</v>
      </c>
      <c r="K11" s="550">
        <v>-1775</v>
      </c>
      <c r="L11" s="550">
        <v>-875</v>
      </c>
      <c r="M11" s="550">
        <v>-1200</v>
      </c>
      <c r="N11" s="550">
        <v>-400</v>
      </c>
      <c r="O11" s="550"/>
      <c r="P11" s="550">
        <v>-11350</v>
      </c>
      <c r="R11" s="545"/>
    </row>
    <row r="12" spans="1:31" s="4" customFormat="1" x14ac:dyDescent="0.2">
      <c r="A12" s="549" t="s">
        <v>19</v>
      </c>
      <c r="B12" s="550">
        <v>-700</v>
      </c>
      <c r="C12" s="550">
        <v>-2240</v>
      </c>
      <c r="D12" s="550">
        <v>-1920</v>
      </c>
      <c r="E12" s="550">
        <v>-1920</v>
      </c>
      <c r="F12" s="550">
        <v>-1375</v>
      </c>
      <c r="G12" s="550">
        <v>-1750</v>
      </c>
      <c r="H12" s="550">
        <v>-1375</v>
      </c>
      <c r="I12" s="550">
        <v>-1500</v>
      </c>
      <c r="J12" s="550">
        <v>-1500</v>
      </c>
      <c r="K12" s="550">
        <v>-1500</v>
      </c>
      <c r="L12" s="550">
        <v>-1200</v>
      </c>
      <c r="M12" s="550">
        <v>-1200</v>
      </c>
      <c r="N12" s="550">
        <v>-1200</v>
      </c>
      <c r="O12" s="550"/>
      <c r="P12" s="550">
        <v>-19380</v>
      </c>
      <c r="Q12"/>
      <c r="R12" s="545"/>
      <c r="S12"/>
      <c r="T12"/>
      <c r="U12"/>
      <c r="V12"/>
      <c r="W12"/>
      <c r="X12"/>
      <c r="Y12"/>
      <c r="Z12"/>
      <c r="AA12"/>
      <c r="AB12"/>
      <c r="AC12"/>
      <c r="AD12"/>
      <c r="AE12"/>
    </row>
    <row r="13" spans="1:31" x14ac:dyDescent="0.2">
      <c r="A13" s="549" t="s">
        <v>13</v>
      </c>
      <c r="B13" s="550"/>
      <c r="C13" s="550">
        <v>-2460</v>
      </c>
      <c r="D13" s="550">
        <v>-1400</v>
      </c>
      <c r="E13" s="550"/>
      <c r="F13" s="550"/>
      <c r="G13" s="550">
        <v>-10500</v>
      </c>
      <c r="H13" s="550">
        <v>-6573.77</v>
      </c>
      <c r="I13" s="550">
        <v>-875</v>
      </c>
      <c r="J13" s="550">
        <v>-2125</v>
      </c>
      <c r="K13" s="550"/>
      <c r="L13" s="550"/>
      <c r="M13" s="550">
        <v>-3200</v>
      </c>
      <c r="N13" s="550"/>
      <c r="O13" s="550"/>
      <c r="P13" s="550">
        <v>-27133.77</v>
      </c>
      <c r="R13" s="545"/>
    </row>
    <row r="14" spans="1:31" s="4" customFormat="1" x14ac:dyDescent="0.2">
      <c r="A14" s="549" t="s">
        <v>17</v>
      </c>
      <c r="B14" s="550">
        <v>-1020</v>
      </c>
      <c r="C14" s="550">
        <v>-1920</v>
      </c>
      <c r="D14" s="550">
        <v>-1920</v>
      </c>
      <c r="E14" s="550">
        <v>-1920</v>
      </c>
      <c r="F14" s="550">
        <v>-1500</v>
      </c>
      <c r="G14" s="550">
        <v>-1500</v>
      </c>
      <c r="H14" s="550">
        <v>-1500</v>
      </c>
      <c r="I14" s="550">
        <v>-1500</v>
      </c>
      <c r="J14" s="550">
        <v>-1000</v>
      </c>
      <c r="K14" s="550">
        <v>-1600</v>
      </c>
      <c r="L14" s="550">
        <v>-600</v>
      </c>
      <c r="M14" s="550">
        <v>-1200</v>
      </c>
      <c r="N14" s="550">
        <v>-1700</v>
      </c>
      <c r="O14" s="550"/>
      <c r="P14" s="550">
        <v>-18880</v>
      </c>
      <c r="Q14"/>
      <c r="R14" s="545"/>
      <c r="S14"/>
      <c r="T14"/>
      <c r="U14"/>
      <c r="V14"/>
      <c r="W14"/>
      <c r="X14"/>
      <c r="Y14"/>
      <c r="Z14"/>
      <c r="AA14"/>
      <c r="AB14"/>
      <c r="AC14"/>
      <c r="AD14"/>
      <c r="AE14"/>
    </row>
    <row r="15" spans="1:31" x14ac:dyDescent="0.2">
      <c r="A15" s="549" t="s">
        <v>41</v>
      </c>
      <c r="B15" s="550"/>
      <c r="C15" s="550"/>
      <c r="D15" s="550"/>
      <c r="E15" s="550"/>
      <c r="F15" s="550"/>
      <c r="G15" s="550"/>
      <c r="H15" s="550"/>
      <c r="I15" s="550"/>
      <c r="J15" s="550"/>
      <c r="K15" s="550"/>
      <c r="L15" s="550"/>
      <c r="M15" s="550"/>
      <c r="N15" s="550">
        <v>-200</v>
      </c>
      <c r="O15" s="550">
        <v>-1200</v>
      </c>
      <c r="P15" s="550">
        <v>-1400</v>
      </c>
      <c r="R15" s="545"/>
    </row>
    <row r="16" spans="1:31" x14ac:dyDescent="0.2">
      <c r="A16" s="549" t="s">
        <v>20</v>
      </c>
      <c r="B16" s="550"/>
      <c r="C16" s="550"/>
      <c r="D16" s="550"/>
      <c r="E16" s="550"/>
      <c r="F16" s="550"/>
      <c r="G16" s="550"/>
      <c r="H16" s="550"/>
      <c r="I16" s="550"/>
      <c r="J16" s="550"/>
      <c r="K16" s="550"/>
      <c r="L16" s="550">
        <v>-800</v>
      </c>
      <c r="M16" s="550">
        <v>-1500</v>
      </c>
      <c r="N16" s="550">
        <v>-1300</v>
      </c>
      <c r="O16" s="550">
        <v>-1200</v>
      </c>
      <c r="P16" s="550">
        <v>-4800</v>
      </c>
      <c r="R16" s="545"/>
    </row>
    <row r="17" spans="1:31" x14ac:dyDescent="0.2">
      <c r="A17" s="549" t="s">
        <v>12</v>
      </c>
      <c r="B17" s="550"/>
      <c r="C17" s="550">
        <v>-160</v>
      </c>
      <c r="D17" s="550">
        <v>-1920</v>
      </c>
      <c r="E17" s="550">
        <v>-1920</v>
      </c>
      <c r="F17" s="550">
        <v>-1375</v>
      </c>
      <c r="G17" s="550">
        <v>-1375</v>
      </c>
      <c r="H17" s="550">
        <v>-1375</v>
      </c>
      <c r="I17" s="550">
        <v>-1500</v>
      </c>
      <c r="J17" s="550">
        <v>-1500</v>
      </c>
      <c r="K17" s="550">
        <v>-1475</v>
      </c>
      <c r="L17" s="550">
        <v>-900</v>
      </c>
      <c r="M17" s="550">
        <v>-1200</v>
      </c>
      <c r="N17" s="550">
        <v>-1600</v>
      </c>
      <c r="O17" s="550">
        <v>-1200</v>
      </c>
      <c r="P17" s="550">
        <v>-17500</v>
      </c>
      <c r="R17" s="545"/>
    </row>
    <row r="18" spans="1:31" s="4" customFormat="1" x14ac:dyDescent="0.2">
      <c r="A18" s="549" t="s">
        <v>71</v>
      </c>
      <c r="B18" s="550">
        <v>-850</v>
      </c>
      <c r="C18" s="550">
        <v>-2240</v>
      </c>
      <c r="D18" s="550">
        <v>-1440</v>
      </c>
      <c r="E18" s="550"/>
      <c r="F18" s="550"/>
      <c r="G18" s="550"/>
      <c r="H18" s="550"/>
      <c r="I18" s="550"/>
      <c r="J18" s="550"/>
      <c r="K18" s="550"/>
      <c r="L18" s="550"/>
      <c r="M18" s="550"/>
      <c r="N18" s="550"/>
      <c r="O18" s="550"/>
      <c r="P18" s="550">
        <v>-4530</v>
      </c>
      <c r="Q18"/>
      <c r="R18" s="545"/>
      <c r="S18"/>
      <c r="T18"/>
      <c r="U18"/>
      <c r="V18"/>
      <c r="W18"/>
      <c r="X18"/>
      <c r="Y18"/>
      <c r="Z18"/>
      <c r="AA18"/>
      <c r="AB18"/>
      <c r="AC18"/>
      <c r="AD18"/>
      <c r="AE18"/>
    </row>
    <row r="19" spans="1:31" x14ac:dyDescent="0.2">
      <c r="A19" s="549" t="s">
        <v>58</v>
      </c>
      <c r="B19" s="550">
        <v>-600</v>
      </c>
      <c r="C19" s="550">
        <v>-1980</v>
      </c>
      <c r="D19" s="550">
        <v>-1760</v>
      </c>
      <c r="E19" s="550">
        <v>-2080</v>
      </c>
      <c r="F19" s="550">
        <v>-1500</v>
      </c>
      <c r="G19" s="550">
        <v>-1375</v>
      </c>
      <c r="H19" s="550"/>
      <c r="I19" s="550"/>
      <c r="J19" s="550"/>
      <c r="K19" s="550"/>
      <c r="L19" s="550"/>
      <c r="M19" s="550"/>
      <c r="N19" s="550"/>
      <c r="O19" s="550"/>
      <c r="P19" s="550">
        <v>-9295</v>
      </c>
      <c r="R19" s="545"/>
    </row>
    <row r="20" spans="1:31" x14ac:dyDescent="0.2">
      <c r="A20" s="549" t="s">
        <v>11</v>
      </c>
      <c r="B20" s="550"/>
      <c r="C20" s="550"/>
      <c r="D20" s="550"/>
      <c r="E20" s="550">
        <v>-160</v>
      </c>
      <c r="F20" s="550">
        <v>-1660</v>
      </c>
      <c r="G20" s="550">
        <v>-1500</v>
      </c>
      <c r="H20" s="550">
        <v>-1500</v>
      </c>
      <c r="I20" s="550">
        <v>-1500</v>
      </c>
      <c r="J20" s="550">
        <v>-875</v>
      </c>
      <c r="K20" s="550">
        <v>-1425</v>
      </c>
      <c r="L20" s="550">
        <v>-1000</v>
      </c>
      <c r="M20" s="550">
        <v>-1200</v>
      </c>
      <c r="N20" s="550">
        <v>-1600</v>
      </c>
      <c r="O20" s="550">
        <v>-1300</v>
      </c>
      <c r="P20" s="550">
        <v>-13720</v>
      </c>
      <c r="R20" s="545"/>
    </row>
    <row r="21" spans="1:31" x14ac:dyDescent="0.2">
      <c r="A21" s="549" t="s">
        <v>10</v>
      </c>
      <c r="B21" s="550"/>
      <c r="C21" s="550"/>
      <c r="D21" s="550"/>
      <c r="E21" s="550"/>
      <c r="F21" s="550"/>
      <c r="G21" s="550"/>
      <c r="H21" s="550"/>
      <c r="I21" s="550"/>
      <c r="J21" s="550"/>
      <c r="K21" s="550">
        <v>-700</v>
      </c>
      <c r="L21" s="550">
        <v>-1200</v>
      </c>
      <c r="M21" s="550">
        <v>-1200</v>
      </c>
      <c r="N21" s="550">
        <v>-1200</v>
      </c>
      <c r="O21" s="550">
        <v>-1200</v>
      </c>
      <c r="P21" s="550">
        <v>-5500</v>
      </c>
      <c r="R21" s="545"/>
    </row>
    <row r="22" spans="1:31" x14ac:dyDescent="0.2">
      <c r="A22" s="549" t="s">
        <v>22</v>
      </c>
      <c r="B22" s="550"/>
      <c r="C22" s="550"/>
      <c r="D22" s="550"/>
      <c r="E22" s="550"/>
      <c r="F22" s="550"/>
      <c r="G22" s="550"/>
      <c r="H22" s="550"/>
      <c r="I22" s="550"/>
      <c r="J22" s="550"/>
      <c r="K22" s="550">
        <v>-900</v>
      </c>
      <c r="L22" s="550">
        <v>-1200</v>
      </c>
      <c r="M22" s="550">
        <v>-1200</v>
      </c>
      <c r="N22" s="550">
        <v>-1000</v>
      </c>
      <c r="O22" s="550"/>
      <c r="P22" s="550">
        <v>-4300</v>
      </c>
      <c r="R22" s="545"/>
    </row>
    <row r="23" spans="1:31" x14ac:dyDescent="0.2">
      <c r="A23" s="549" t="s">
        <v>25</v>
      </c>
      <c r="B23" s="550">
        <v>-1120</v>
      </c>
      <c r="C23" s="550">
        <v>-1920</v>
      </c>
      <c r="D23" s="550">
        <v>-1920</v>
      </c>
      <c r="E23" s="550">
        <v>-1920</v>
      </c>
      <c r="F23" s="550">
        <v>-1375</v>
      </c>
      <c r="G23" s="550">
        <v>-1500</v>
      </c>
      <c r="H23" s="550">
        <v>-1500</v>
      </c>
      <c r="I23" s="550">
        <v>-1500</v>
      </c>
      <c r="J23" s="550"/>
      <c r="K23" s="550">
        <v>-1875</v>
      </c>
      <c r="L23" s="550"/>
      <c r="M23" s="550">
        <v>-2600</v>
      </c>
      <c r="N23" s="550"/>
      <c r="O23" s="550">
        <v>-2400</v>
      </c>
      <c r="P23" s="550">
        <v>-19630</v>
      </c>
      <c r="R23" s="545"/>
    </row>
    <row r="24" spans="1:31" s="4" customFormat="1" x14ac:dyDescent="0.2">
      <c r="A24" s="2" t="s">
        <v>30</v>
      </c>
      <c r="B24" s="3"/>
      <c r="C24" s="3"/>
      <c r="D24" s="3"/>
      <c r="E24" s="3"/>
      <c r="F24" s="3"/>
      <c r="G24" s="3"/>
      <c r="H24" s="3"/>
      <c r="I24" s="3"/>
      <c r="J24" s="3"/>
      <c r="K24" s="3"/>
      <c r="L24" s="3"/>
      <c r="M24" s="3"/>
      <c r="N24" s="3">
        <v>-1300</v>
      </c>
      <c r="O24" s="3">
        <v>-1200</v>
      </c>
      <c r="P24" s="3">
        <v>-2500</v>
      </c>
      <c r="Q24"/>
      <c r="R24" s="545"/>
      <c r="S24"/>
      <c r="T24"/>
      <c r="U24"/>
      <c r="V24"/>
      <c r="W24"/>
      <c r="X24"/>
      <c r="Y24"/>
      <c r="Z24"/>
      <c r="AA24"/>
      <c r="AB24"/>
      <c r="AC24"/>
      <c r="AD24"/>
      <c r="AE24"/>
    </row>
    <row r="25" spans="1:31" s="4" customFormat="1" x14ac:dyDescent="0.2">
      <c r="A25" s="2" t="s">
        <v>28</v>
      </c>
      <c r="B25" s="3"/>
      <c r="C25" s="3"/>
      <c r="D25" s="3"/>
      <c r="E25" s="3"/>
      <c r="F25" s="3"/>
      <c r="G25" s="3"/>
      <c r="H25" s="3"/>
      <c r="I25" s="3"/>
      <c r="J25" s="3"/>
      <c r="K25" s="3"/>
      <c r="L25" s="3"/>
      <c r="M25" s="3">
        <v>-1400</v>
      </c>
      <c r="N25" s="3"/>
      <c r="O25" s="3">
        <v>-1200</v>
      </c>
      <c r="P25" s="3">
        <v>-2600</v>
      </c>
      <c r="Q25"/>
      <c r="R25" s="545"/>
      <c r="S25"/>
      <c r="T25"/>
      <c r="U25"/>
      <c r="V25"/>
      <c r="W25"/>
      <c r="X25"/>
      <c r="Y25"/>
      <c r="Z25"/>
      <c r="AA25"/>
      <c r="AB25"/>
      <c r="AC25"/>
      <c r="AD25"/>
      <c r="AE25"/>
    </row>
    <row r="26" spans="1:31" x14ac:dyDescent="0.2">
      <c r="A26" s="2" t="s">
        <v>24</v>
      </c>
      <c r="B26" s="3"/>
      <c r="C26" s="3"/>
      <c r="D26" s="3"/>
      <c r="E26" s="3"/>
      <c r="F26" s="3">
        <v>-1660</v>
      </c>
      <c r="G26" s="3">
        <v>-1500</v>
      </c>
      <c r="H26" s="3">
        <v>-1500</v>
      </c>
      <c r="I26" s="3">
        <v>-1500</v>
      </c>
      <c r="J26" s="3">
        <v>-1500</v>
      </c>
      <c r="K26" s="3">
        <v>-1475</v>
      </c>
      <c r="L26" s="3">
        <v>-775</v>
      </c>
      <c r="M26" s="3">
        <v>-1125</v>
      </c>
      <c r="N26" s="3">
        <v>-1200</v>
      </c>
      <c r="O26" s="3">
        <v>-1200</v>
      </c>
      <c r="P26" s="3">
        <v>-13435</v>
      </c>
      <c r="R26" s="545"/>
    </row>
    <row r="27" spans="1:31" x14ac:dyDescent="0.2">
      <c r="A27" s="2" t="s">
        <v>42</v>
      </c>
      <c r="B27" s="3"/>
      <c r="C27" s="3"/>
      <c r="D27" s="3"/>
      <c r="E27" s="3"/>
      <c r="F27" s="3"/>
      <c r="G27" s="3"/>
      <c r="H27" s="3"/>
      <c r="I27" s="3"/>
      <c r="J27" s="3"/>
      <c r="K27" s="3"/>
      <c r="L27" s="3"/>
      <c r="M27" s="3"/>
      <c r="N27" s="3"/>
      <c r="O27" s="3">
        <v>-1300</v>
      </c>
      <c r="P27" s="3">
        <v>-1300</v>
      </c>
      <c r="R27" s="545"/>
    </row>
    <row r="28" spans="1:31" x14ac:dyDescent="0.2">
      <c r="A28" s="2" t="s">
        <v>61</v>
      </c>
      <c r="B28" s="3"/>
      <c r="C28" s="3"/>
      <c r="D28" s="3"/>
      <c r="E28" s="3">
        <v>-160</v>
      </c>
      <c r="F28" s="3">
        <v>-1500</v>
      </c>
      <c r="G28" s="3">
        <v>-1500</v>
      </c>
      <c r="H28" s="3">
        <v>-1500</v>
      </c>
      <c r="I28" s="3">
        <v>-1500</v>
      </c>
      <c r="J28" s="3">
        <v>-1500</v>
      </c>
      <c r="K28" s="3">
        <v>-1500</v>
      </c>
      <c r="L28" s="3"/>
      <c r="M28" s="3"/>
      <c r="N28" s="3"/>
      <c r="O28" s="3"/>
      <c r="P28" s="3">
        <v>-9160</v>
      </c>
      <c r="R28" s="545"/>
    </row>
    <row r="29" spans="1:31" x14ac:dyDescent="0.2">
      <c r="A29" s="2" t="s">
        <v>9</v>
      </c>
      <c r="B29" s="3">
        <v>-900</v>
      </c>
      <c r="C29" s="3">
        <v>-2050</v>
      </c>
      <c r="D29" s="3">
        <v>-1920</v>
      </c>
      <c r="E29" s="3">
        <v>-1920</v>
      </c>
      <c r="F29" s="3">
        <v>-1375</v>
      </c>
      <c r="G29" s="3">
        <v>-1500</v>
      </c>
      <c r="H29" s="3">
        <v>-1625</v>
      </c>
      <c r="I29" s="3">
        <v>-1375</v>
      </c>
      <c r="J29" s="3">
        <v>-1625</v>
      </c>
      <c r="K29" s="3">
        <v>-1100</v>
      </c>
      <c r="L29" s="3">
        <v>-1100</v>
      </c>
      <c r="M29" s="3">
        <v>-1200</v>
      </c>
      <c r="N29" s="3">
        <v>-1200</v>
      </c>
      <c r="O29" s="3">
        <v>-1200</v>
      </c>
      <c r="P29" s="3">
        <v>-20090</v>
      </c>
      <c r="R29" s="545"/>
    </row>
    <row r="30" spans="1:31" x14ac:dyDescent="0.2">
      <c r="A30" s="2" t="s">
        <v>27</v>
      </c>
      <c r="B30" s="3"/>
      <c r="C30" s="3"/>
      <c r="D30" s="3"/>
      <c r="E30" s="3">
        <v>-160</v>
      </c>
      <c r="F30" s="3">
        <v>-1660</v>
      </c>
      <c r="G30" s="3">
        <v>-1500</v>
      </c>
      <c r="H30" s="3">
        <v>-1500</v>
      </c>
      <c r="I30" s="3">
        <v>-1500</v>
      </c>
      <c r="J30" s="3">
        <v>-1500</v>
      </c>
      <c r="K30" s="3">
        <v>-1500</v>
      </c>
      <c r="L30" s="3">
        <v>-1200</v>
      </c>
      <c r="M30" s="3">
        <v>-1200</v>
      </c>
      <c r="N30" s="3">
        <v>-1200</v>
      </c>
      <c r="O30" s="3">
        <v>-1200</v>
      </c>
      <c r="P30" s="3">
        <v>-14120</v>
      </c>
      <c r="R30" s="545"/>
    </row>
    <row r="31" spans="1:31" x14ac:dyDescent="0.2">
      <c r="A31" s="2" t="s">
        <v>26</v>
      </c>
      <c r="B31" s="3"/>
      <c r="C31" s="3"/>
      <c r="D31" s="3"/>
      <c r="E31" s="3"/>
      <c r="F31" s="3"/>
      <c r="G31" s="3"/>
      <c r="H31" s="3"/>
      <c r="I31" s="3"/>
      <c r="J31" s="3"/>
      <c r="K31" s="3"/>
      <c r="L31" s="3">
        <v>-200</v>
      </c>
      <c r="M31" s="3">
        <v>-1200</v>
      </c>
      <c r="N31" s="3">
        <v>-1200</v>
      </c>
      <c r="O31" s="3">
        <v>-1200</v>
      </c>
      <c r="P31" s="3">
        <v>-3800</v>
      </c>
      <c r="R31" s="545"/>
    </row>
    <row r="32" spans="1:31" x14ac:dyDescent="0.2">
      <c r="A32" s="2" t="s">
        <v>57</v>
      </c>
      <c r="B32" s="3"/>
      <c r="C32" s="3"/>
      <c r="D32" s="3"/>
      <c r="E32" s="3"/>
      <c r="F32" s="3">
        <v>-125</v>
      </c>
      <c r="G32" s="3">
        <v>-1500</v>
      </c>
      <c r="H32" s="3">
        <v>-1625</v>
      </c>
      <c r="I32" s="3">
        <v>-1125</v>
      </c>
      <c r="J32" s="3">
        <v>-1875</v>
      </c>
      <c r="K32" s="3">
        <v>-1500</v>
      </c>
      <c r="L32" s="3">
        <v>-900</v>
      </c>
      <c r="M32" s="3"/>
      <c r="N32" s="3"/>
      <c r="O32" s="3"/>
      <c r="P32" s="3">
        <v>-8650</v>
      </c>
      <c r="R32" s="545"/>
    </row>
    <row r="33" spans="1:18" x14ac:dyDescent="0.2">
      <c r="A33" s="2" t="s">
        <v>60</v>
      </c>
      <c r="B33" s="3">
        <v>-710</v>
      </c>
      <c r="C33" s="3">
        <v>-1930</v>
      </c>
      <c r="D33" s="3">
        <v>-1920</v>
      </c>
      <c r="E33" s="3">
        <v>-1920</v>
      </c>
      <c r="F33" s="3">
        <v>-1500</v>
      </c>
      <c r="G33" s="3">
        <v>-1500</v>
      </c>
      <c r="H33" s="3">
        <v>-1500</v>
      </c>
      <c r="I33" s="3">
        <v>-1500</v>
      </c>
      <c r="J33" s="3"/>
      <c r="K33" s="3">
        <v>-2900</v>
      </c>
      <c r="L33" s="3"/>
      <c r="M33" s="3"/>
      <c r="N33" s="3"/>
      <c r="O33" s="3"/>
      <c r="P33" s="3">
        <v>-15380</v>
      </c>
      <c r="R33" s="545"/>
    </row>
    <row r="34" spans="1:18" x14ac:dyDescent="0.2">
      <c r="A34" s="2" t="s">
        <v>15</v>
      </c>
      <c r="B34" s="3"/>
      <c r="C34" s="3">
        <v>-1569.03</v>
      </c>
      <c r="D34" s="3">
        <v>-1920</v>
      </c>
      <c r="E34" s="3">
        <v>-1920</v>
      </c>
      <c r="F34" s="3">
        <v>-1500</v>
      </c>
      <c r="G34" s="3">
        <v>-1375</v>
      </c>
      <c r="H34" s="3">
        <v>-1625</v>
      </c>
      <c r="I34" s="3">
        <v>-1375</v>
      </c>
      <c r="J34" s="3">
        <v>-1375</v>
      </c>
      <c r="K34" s="3">
        <v>-1375</v>
      </c>
      <c r="L34" s="3">
        <v>-1175</v>
      </c>
      <c r="M34" s="3">
        <v>-1300</v>
      </c>
      <c r="N34" s="3">
        <v>-1200</v>
      </c>
      <c r="O34" s="3">
        <v>-1200</v>
      </c>
      <c r="P34" s="3">
        <v>-18909.03</v>
      </c>
      <c r="R34" s="547" t="s">
        <v>496</v>
      </c>
    </row>
    <row r="35" spans="1:18" x14ac:dyDescent="0.2">
      <c r="A35" s="2" t="s">
        <v>14</v>
      </c>
      <c r="B35" s="3"/>
      <c r="C35" s="3"/>
      <c r="D35" s="3">
        <v>-480</v>
      </c>
      <c r="E35" s="3">
        <v>-1920</v>
      </c>
      <c r="F35" s="3">
        <v>-1500</v>
      </c>
      <c r="G35" s="3">
        <v>-1500</v>
      </c>
      <c r="H35" s="3">
        <v>-1500</v>
      </c>
      <c r="I35" s="3">
        <v>-1500</v>
      </c>
      <c r="J35" s="3">
        <v>-1500</v>
      </c>
      <c r="K35" s="3">
        <v>-1500</v>
      </c>
      <c r="L35" s="3">
        <v>-800</v>
      </c>
      <c r="M35" s="3">
        <v>-1200</v>
      </c>
      <c r="N35" s="3">
        <v>-1200</v>
      </c>
      <c r="O35" s="3">
        <v>-1200</v>
      </c>
      <c r="P35" s="3">
        <v>-15800</v>
      </c>
      <c r="R35" s="545"/>
    </row>
    <row r="36" spans="1:18" x14ac:dyDescent="0.2">
      <c r="A36" s="2" t="s">
        <v>23</v>
      </c>
      <c r="B36" s="3"/>
      <c r="C36" s="3"/>
      <c r="D36" s="3"/>
      <c r="E36" s="3"/>
      <c r="F36" s="3"/>
      <c r="G36" s="3"/>
      <c r="H36" s="3"/>
      <c r="I36" s="3"/>
      <c r="J36" s="3"/>
      <c r="K36" s="3"/>
      <c r="L36" s="3">
        <v>-1200</v>
      </c>
      <c r="M36" s="3">
        <v>-1200</v>
      </c>
      <c r="N36" s="3">
        <v>-1200</v>
      </c>
      <c r="O36" s="3">
        <v>-1200</v>
      </c>
      <c r="P36" s="3">
        <v>-4800</v>
      </c>
      <c r="R36" s="545"/>
    </row>
    <row r="37" spans="1:18" x14ac:dyDescent="0.2">
      <c r="A37" s="2" t="s">
        <v>18</v>
      </c>
      <c r="B37" s="3"/>
      <c r="C37" s="3"/>
      <c r="D37" s="3"/>
      <c r="E37" s="3"/>
      <c r="F37" s="3">
        <v>-1500</v>
      </c>
      <c r="G37" s="3">
        <v>-1500</v>
      </c>
      <c r="H37" s="3">
        <v>-1500</v>
      </c>
      <c r="I37" s="3">
        <v>-1500</v>
      </c>
      <c r="J37" s="3">
        <v>-1500</v>
      </c>
      <c r="K37" s="3">
        <v>-1500</v>
      </c>
      <c r="L37" s="3">
        <v>-1200</v>
      </c>
      <c r="M37" s="3">
        <v>-1200</v>
      </c>
      <c r="N37" s="3">
        <v>-1100</v>
      </c>
      <c r="O37" s="3">
        <v>-1200</v>
      </c>
      <c r="P37" s="3">
        <v>-13700</v>
      </c>
      <c r="R37" s="545"/>
    </row>
    <row r="38" spans="1:18" x14ac:dyDescent="0.2">
      <c r="A38" s="2" t="s">
        <v>395</v>
      </c>
      <c r="B38" s="3"/>
      <c r="C38" s="3"/>
      <c r="D38" s="3"/>
      <c r="E38" s="3"/>
      <c r="F38" s="3"/>
      <c r="G38" s="3">
        <v>-125</v>
      </c>
      <c r="H38" s="3">
        <v>-1500</v>
      </c>
      <c r="I38" s="3">
        <v>-1500</v>
      </c>
      <c r="J38" s="3">
        <v>-1500</v>
      </c>
      <c r="K38" s="3"/>
      <c r="L38" s="3">
        <v>-1500</v>
      </c>
      <c r="M38" s="3"/>
      <c r="N38" s="3"/>
      <c r="O38" s="3"/>
      <c r="P38" s="3">
        <v>-6125</v>
      </c>
      <c r="R38" s="545"/>
    </row>
    <row r="39" spans="1:18" ht="16" thickBot="1" x14ac:dyDescent="0.25">
      <c r="A39" s="2" t="s">
        <v>88</v>
      </c>
      <c r="B39" s="3">
        <v>-5900</v>
      </c>
      <c r="C39" s="3">
        <v>-18469.03</v>
      </c>
      <c r="D39" s="3">
        <v>-20440</v>
      </c>
      <c r="E39" s="3">
        <v>-19840</v>
      </c>
      <c r="F39" s="3">
        <v>-25355</v>
      </c>
      <c r="G39" s="3">
        <v>-37375</v>
      </c>
      <c r="H39" s="3">
        <v>-33448.770000000004</v>
      </c>
      <c r="I39" s="3">
        <v>-27600</v>
      </c>
      <c r="J39" s="3">
        <v>-24875</v>
      </c>
      <c r="K39" s="3">
        <v>-28575</v>
      </c>
      <c r="L39" s="3">
        <v>-21325</v>
      </c>
      <c r="M39" s="3">
        <v>-28725</v>
      </c>
      <c r="N39" s="3">
        <v>-27400</v>
      </c>
      <c r="O39" s="3">
        <v>-27800</v>
      </c>
      <c r="P39" s="3">
        <v>-347127.80000000005</v>
      </c>
      <c r="R39" s="546"/>
    </row>
  </sheetData>
  <pageMargins left="0.7" right="0.7" top="0.75" bottom="0.75" header="0.3" footer="0.3"/>
  <pageSetup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31"/>
  <sheetViews>
    <sheetView zoomScale="130" zoomScaleNormal="130" workbookViewId="0">
      <selection activeCell="A30" sqref="A30"/>
    </sheetView>
  </sheetViews>
  <sheetFormatPr baseColWidth="10" defaultRowHeight="15" x14ac:dyDescent="0.2"/>
  <cols>
    <col min="1" max="1" width="28.6640625" bestFit="1" customWidth="1"/>
    <col min="2" max="2" width="13" bestFit="1" customWidth="1"/>
    <col min="3" max="3" width="12" bestFit="1" customWidth="1"/>
    <col min="4" max="4" width="22.6640625" bestFit="1" customWidth="1"/>
    <col min="5" max="5" width="20.6640625" bestFit="1" customWidth="1"/>
    <col min="6" max="6" width="26.83203125" bestFit="1" customWidth="1"/>
    <col min="7" max="7" width="13.6640625" bestFit="1" customWidth="1"/>
    <col min="8" max="8" width="12.33203125" bestFit="1" customWidth="1"/>
    <col min="9" max="9" width="15.5" bestFit="1" customWidth="1"/>
    <col min="10" max="10" width="10.6640625" bestFit="1" customWidth="1"/>
    <col min="11" max="11" width="14" bestFit="1" customWidth="1"/>
    <col min="12" max="12" width="14.33203125" bestFit="1" customWidth="1"/>
    <col min="13" max="13" width="12" bestFit="1" customWidth="1"/>
    <col min="14" max="14" width="7.33203125" bestFit="1" customWidth="1"/>
    <col min="15" max="15" width="9" bestFit="1" customWidth="1"/>
    <col min="16" max="16" width="15.1640625" bestFit="1" customWidth="1"/>
    <col min="17" max="17" width="24.6640625" bestFit="1" customWidth="1"/>
    <col min="18" max="18" width="29.33203125" bestFit="1" customWidth="1"/>
    <col min="19" max="19" width="19.33203125" bestFit="1" customWidth="1"/>
    <col min="20" max="20" width="15.6640625" bestFit="1" customWidth="1"/>
    <col min="21" max="21" width="9.5" bestFit="1" customWidth="1"/>
    <col min="22" max="22" width="7.83203125" bestFit="1" customWidth="1"/>
    <col min="23" max="23" width="6.33203125" bestFit="1" customWidth="1"/>
    <col min="24" max="24" width="10.6640625" bestFit="1" customWidth="1"/>
  </cols>
  <sheetData>
    <row r="3" spans="1:2" x14ac:dyDescent="0.2">
      <c r="A3" s="1" t="s">
        <v>87</v>
      </c>
      <c r="B3" t="s">
        <v>90</v>
      </c>
    </row>
    <row r="4" spans="1:2" x14ac:dyDescent="0.2">
      <c r="A4" s="2" t="s">
        <v>45</v>
      </c>
      <c r="B4" s="575">
        <v>-110</v>
      </c>
    </row>
    <row r="5" spans="1:2" x14ac:dyDescent="0.2">
      <c r="A5" s="2" t="s">
        <v>390</v>
      </c>
      <c r="B5" s="575">
        <v>-1000</v>
      </c>
    </row>
    <row r="6" spans="1:2" x14ac:dyDescent="0.2">
      <c r="A6" s="2" t="s">
        <v>387</v>
      </c>
      <c r="B6" s="575">
        <v>-250</v>
      </c>
    </row>
    <row r="7" spans="1:2" x14ac:dyDescent="0.2">
      <c r="A7" s="2" t="s">
        <v>376</v>
      </c>
      <c r="B7" s="575">
        <v>-250</v>
      </c>
    </row>
    <row r="8" spans="1:2" x14ac:dyDescent="0.2">
      <c r="A8" s="2" t="s">
        <v>392</v>
      </c>
      <c r="B8" s="575">
        <v>-4950</v>
      </c>
    </row>
    <row r="9" spans="1:2" x14ac:dyDescent="0.2">
      <c r="A9" s="2" t="s">
        <v>83</v>
      </c>
      <c r="B9" s="575">
        <v>-70.850000000000009</v>
      </c>
    </row>
    <row r="10" spans="1:2" x14ac:dyDescent="0.2">
      <c r="A10" s="2" t="s">
        <v>386</v>
      </c>
      <c r="B10" s="575">
        <v>-745</v>
      </c>
    </row>
    <row r="11" spans="1:2" x14ac:dyDescent="0.2">
      <c r="A11" s="2" t="s">
        <v>91</v>
      </c>
      <c r="B11" s="575">
        <v>5937.5</v>
      </c>
    </row>
    <row r="12" spans="1:2" x14ac:dyDescent="0.2">
      <c r="A12" s="2" t="s">
        <v>82</v>
      </c>
      <c r="B12" s="575">
        <v>-319994.03000000003</v>
      </c>
    </row>
    <row r="13" spans="1:2" x14ac:dyDescent="0.2">
      <c r="A13" s="2" t="s">
        <v>38</v>
      </c>
      <c r="B13" s="575">
        <v>-5275.6</v>
      </c>
    </row>
    <row r="14" spans="1:2" x14ac:dyDescent="0.2">
      <c r="A14" s="2" t="s">
        <v>13</v>
      </c>
      <c r="B14" s="575">
        <v>-27133.77</v>
      </c>
    </row>
    <row r="15" spans="1:2" x14ac:dyDescent="0.2">
      <c r="A15" s="2" t="s">
        <v>389</v>
      </c>
      <c r="B15" s="575">
        <v>-630</v>
      </c>
    </row>
    <row r="16" spans="1:2" x14ac:dyDescent="0.2">
      <c r="A16" s="2" t="s">
        <v>85</v>
      </c>
      <c r="B16" s="575">
        <v>-84.539999999999964</v>
      </c>
    </row>
    <row r="17" spans="1:2" x14ac:dyDescent="0.2">
      <c r="A17" s="2" t="s">
        <v>51</v>
      </c>
      <c r="B17" s="575">
        <v>-392</v>
      </c>
    </row>
    <row r="18" spans="1:2" x14ac:dyDescent="0.2">
      <c r="A18" s="2" t="s">
        <v>48</v>
      </c>
      <c r="B18" s="575">
        <v>-1531</v>
      </c>
    </row>
    <row r="19" spans="1:2" x14ac:dyDescent="0.2">
      <c r="A19" s="2" t="s">
        <v>388</v>
      </c>
      <c r="B19" s="575">
        <v>-290</v>
      </c>
    </row>
    <row r="20" spans="1:2" x14ac:dyDescent="0.2">
      <c r="A20" s="2" t="s">
        <v>374</v>
      </c>
      <c r="B20" s="575">
        <v>-750</v>
      </c>
    </row>
    <row r="21" spans="1:2" x14ac:dyDescent="0.2">
      <c r="A21" s="2" t="s">
        <v>375</v>
      </c>
      <c r="B21" s="575">
        <v>-300</v>
      </c>
    </row>
    <row r="22" spans="1:2" x14ac:dyDescent="0.2">
      <c r="A22" s="2" t="s">
        <v>76</v>
      </c>
      <c r="B22" s="575">
        <v>-2250</v>
      </c>
    </row>
    <row r="23" spans="1:2" x14ac:dyDescent="0.2">
      <c r="A23" s="2" t="s">
        <v>391</v>
      </c>
      <c r="B23" s="575">
        <v>-4264.26</v>
      </c>
    </row>
    <row r="24" spans="1:2" x14ac:dyDescent="0.2">
      <c r="A24" s="2" t="s">
        <v>84</v>
      </c>
      <c r="B24" s="575">
        <v>80</v>
      </c>
    </row>
    <row r="25" spans="1:2" x14ac:dyDescent="0.2">
      <c r="A25" s="2" t="s">
        <v>441</v>
      </c>
      <c r="B25" s="575"/>
    </row>
    <row r="26" spans="1:2" x14ac:dyDescent="0.2">
      <c r="A26" s="2" t="s">
        <v>88</v>
      </c>
      <c r="B26" s="575">
        <v>-364253.55</v>
      </c>
    </row>
    <row r="27" spans="1:2" x14ac:dyDescent="0.2">
      <c r="B27" s="389"/>
    </row>
    <row r="28" spans="1:2" x14ac:dyDescent="0.2">
      <c r="A28" s="2" t="s">
        <v>506</v>
      </c>
      <c r="B28" s="389">
        <f>GETPIVOTDATA("Amount",$A$3,"Category","Dues")+GETPIVOTDATA("Amount",$A$3,"Category","Fontaine, Orie Jr.")</f>
        <v>-347127.80000000005</v>
      </c>
    </row>
    <row r="29" spans="1:2" x14ac:dyDescent="0.2">
      <c r="B29" s="389"/>
    </row>
    <row r="30" spans="1:2" x14ac:dyDescent="0.2">
      <c r="B30" s="389"/>
    </row>
    <row r="31" spans="1:2" x14ac:dyDescent="0.2">
      <c r="B31" s="389"/>
    </row>
  </sheetData>
  <pageMargins left="0.7" right="0.7" top="0.75" bottom="0.75" header="0.3" footer="0.3"/>
  <pageSetup orientation="landscape"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2"/>
  <sheetViews>
    <sheetView zoomScale="112" zoomScaleNormal="130" workbookViewId="0">
      <selection activeCell="C27" sqref="C27"/>
    </sheetView>
  </sheetViews>
  <sheetFormatPr baseColWidth="10" defaultRowHeight="16" x14ac:dyDescent="0.2"/>
  <cols>
    <col min="1" max="1" width="2.6640625" style="20" customWidth="1"/>
    <col min="2" max="2" width="34.5" style="20" customWidth="1"/>
    <col min="3" max="3" width="9.83203125" style="7" customWidth="1"/>
    <col min="4" max="4" width="9.6640625" style="7" customWidth="1"/>
    <col min="5" max="5" width="9.83203125" style="20" customWidth="1"/>
    <col min="6" max="6" width="11" style="20" customWidth="1"/>
    <col min="7" max="7" width="28.1640625" style="21" customWidth="1"/>
    <col min="8" max="8" width="11.5" style="235" customWidth="1"/>
    <col min="9" max="9" width="35.5" style="20" bestFit="1" customWidth="1"/>
    <col min="10" max="16384" width="10.83203125" style="20"/>
  </cols>
  <sheetData>
    <row r="1" spans="1:10" s="212" customFormat="1" ht="24" customHeight="1" x14ac:dyDescent="0.2">
      <c r="A1" s="220"/>
      <c r="B1" s="213" t="s">
        <v>318</v>
      </c>
      <c r="C1" s="214"/>
      <c r="D1" s="214"/>
      <c r="G1" s="215"/>
      <c r="H1" s="230"/>
    </row>
    <row r="2" spans="1:10" ht="39" customHeight="1" x14ac:dyDescent="0.2">
      <c r="A2" s="210"/>
      <c r="B2" s="154" t="s">
        <v>404</v>
      </c>
      <c r="C2" s="156" t="s">
        <v>358</v>
      </c>
      <c r="D2" s="156" t="s">
        <v>321</v>
      </c>
      <c r="E2" s="156" t="s">
        <v>319</v>
      </c>
      <c r="F2" s="156" t="s">
        <v>320</v>
      </c>
      <c r="G2" s="155" t="s">
        <v>98</v>
      </c>
      <c r="H2" s="231"/>
      <c r="I2" s="22"/>
      <c r="J2" s="23"/>
    </row>
    <row r="3" spans="1:10" x14ac:dyDescent="0.2">
      <c r="A3" s="210"/>
      <c r="B3" s="138" t="s">
        <v>139</v>
      </c>
      <c r="C3" s="26">
        <v>2000</v>
      </c>
      <c r="D3" s="26">
        <v>2000</v>
      </c>
      <c r="E3" s="27">
        <f t="shared" ref="E3:E26" si="0">C3-D3</f>
        <v>0</v>
      </c>
      <c r="F3" s="28">
        <f t="shared" ref="F3:F26" si="1">E3/C3</f>
        <v>0</v>
      </c>
      <c r="G3" s="29"/>
      <c r="H3" s="232"/>
      <c r="I3" s="22"/>
      <c r="J3" s="23"/>
    </row>
    <row r="4" spans="1:10" x14ac:dyDescent="0.2">
      <c r="A4" s="210"/>
      <c r="B4" s="139" t="s">
        <v>140</v>
      </c>
      <c r="C4" s="30">
        <v>17180</v>
      </c>
      <c r="D4" s="30">
        <v>17340</v>
      </c>
      <c r="E4" s="31">
        <f t="shared" si="0"/>
        <v>-160</v>
      </c>
      <c r="F4" s="32">
        <f t="shared" si="1"/>
        <v>-9.3131548311990685E-3</v>
      </c>
      <c r="G4" s="29"/>
      <c r="H4" s="232"/>
      <c r="I4" s="63"/>
      <c r="J4" s="23"/>
    </row>
    <row r="5" spans="1:10" s="25" customFormat="1" x14ac:dyDescent="0.2">
      <c r="A5" s="211"/>
      <c r="B5" s="140" t="s">
        <v>141</v>
      </c>
      <c r="C5" s="125">
        <v>4800</v>
      </c>
      <c r="D5" s="125">
        <v>2400</v>
      </c>
      <c r="E5" s="126">
        <f t="shared" si="0"/>
        <v>2400</v>
      </c>
      <c r="F5" s="127">
        <f t="shared" si="1"/>
        <v>0.5</v>
      </c>
      <c r="G5" s="128" t="s">
        <v>505</v>
      </c>
      <c r="H5" s="232"/>
      <c r="I5" s="24"/>
      <c r="J5" s="60"/>
    </row>
    <row r="6" spans="1:10" s="25" customFormat="1" x14ac:dyDescent="0.2">
      <c r="A6" s="211"/>
      <c r="B6" s="141" t="s">
        <v>359</v>
      </c>
      <c r="C6" s="30">
        <v>3900</v>
      </c>
      <c r="D6" s="30">
        <v>3800</v>
      </c>
      <c r="E6" s="31">
        <f t="shared" si="0"/>
        <v>100</v>
      </c>
      <c r="F6" s="32">
        <f t="shared" si="1"/>
        <v>2.564102564102564E-2</v>
      </c>
      <c r="G6" s="33"/>
      <c r="H6" s="232"/>
      <c r="I6" s="24"/>
      <c r="J6" s="60"/>
    </row>
    <row r="7" spans="1:10" s="25" customFormat="1" x14ac:dyDescent="0.2">
      <c r="A7" s="211"/>
      <c r="B7" s="142" t="s">
        <v>143</v>
      </c>
      <c r="C7" s="123">
        <v>1100</v>
      </c>
      <c r="D7" s="123">
        <v>300</v>
      </c>
      <c r="E7" s="124">
        <f t="shared" si="0"/>
        <v>800</v>
      </c>
      <c r="F7" s="61">
        <f t="shared" si="1"/>
        <v>0.72727272727272729</v>
      </c>
      <c r="G7" s="144" t="s">
        <v>399</v>
      </c>
      <c r="H7" s="232"/>
      <c r="I7" s="24"/>
      <c r="J7" s="60"/>
    </row>
    <row r="8" spans="1:10" s="25" customFormat="1" x14ac:dyDescent="0.2">
      <c r="A8" s="211"/>
      <c r="B8" s="139" t="s">
        <v>144</v>
      </c>
      <c r="C8" s="30">
        <v>13500</v>
      </c>
      <c r="D8" s="30">
        <v>13500</v>
      </c>
      <c r="E8" s="31">
        <f t="shared" si="0"/>
        <v>0</v>
      </c>
      <c r="F8" s="32">
        <f t="shared" si="1"/>
        <v>0</v>
      </c>
      <c r="G8" s="33"/>
      <c r="H8" s="232"/>
      <c r="I8" s="24"/>
      <c r="J8" s="60"/>
    </row>
    <row r="9" spans="1:10" s="25" customFormat="1" x14ac:dyDescent="0.2">
      <c r="A9" s="211"/>
      <c r="B9" s="139" t="s">
        <v>145</v>
      </c>
      <c r="C9" s="30">
        <v>1400</v>
      </c>
      <c r="D9" s="30">
        <v>1400</v>
      </c>
      <c r="E9" s="31">
        <f t="shared" si="0"/>
        <v>0</v>
      </c>
      <c r="F9" s="32">
        <f t="shared" si="1"/>
        <v>0</v>
      </c>
      <c r="G9" s="33"/>
      <c r="H9" s="232"/>
      <c r="I9" s="24"/>
      <c r="J9" s="60"/>
    </row>
    <row r="10" spans="1:10" s="25" customFormat="1" x14ac:dyDescent="0.2">
      <c r="A10" s="211"/>
      <c r="B10" s="139" t="s">
        <v>161</v>
      </c>
      <c r="C10" s="30">
        <v>5300</v>
      </c>
      <c r="D10" s="30">
        <v>4800</v>
      </c>
      <c r="E10" s="31">
        <f t="shared" si="0"/>
        <v>500</v>
      </c>
      <c r="F10" s="32">
        <f t="shared" si="1"/>
        <v>9.4339622641509441E-2</v>
      </c>
      <c r="G10" s="33"/>
      <c r="H10" s="232"/>
      <c r="I10" s="24"/>
      <c r="J10" s="60"/>
    </row>
    <row r="11" spans="1:10" s="25" customFormat="1" x14ac:dyDescent="0.2">
      <c r="A11" s="211"/>
      <c r="B11" s="139" t="s">
        <v>146</v>
      </c>
      <c r="C11" s="30">
        <v>17660</v>
      </c>
      <c r="D11" s="30">
        <v>17500</v>
      </c>
      <c r="E11" s="31">
        <f t="shared" si="0"/>
        <v>160</v>
      </c>
      <c r="F11" s="32">
        <f t="shared" si="1"/>
        <v>9.0600226500566258E-3</v>
      </c>
      <c r="G11" s="33"/>
      <c r="H11" s="232"/>
      <c r="I11" s="24"/>
      <c r="J11" s="60"/>
    </row>
    <row r="12" spans="1:10" s="25" customFormat="1" x14ac:dyDescent="0.2">
      <c r="A12" s="211"/>
      <c r="B12" s="139" t="s">
        <v>147</v>
      </c>
      <c r="C12" s="30">
        <v>13960</v>
      </c>
      <c r="D12" s="30">
        <v>14170</v>
      </c>
      <c r="E12" s="31">
        <f t="shared" si="0"/>
        <v>-210</v>
      </c>
      <c r="F12" s="32">
        <f t="shared" si="1"/>
        <v>-1.5042979942693409E-2</v>
      </c>
      <c r="G12" s="33"/>
      <c r="H12" s="232"/>
      <c r="I12" s="24"/>
      <c r="J12" s="60"/>
    </row>
    <row r="13" spans="1:10" s="25" customFormat="1" x14ac:dyDescent="0.2">
      <c r="A13" s="211"/>
      <c r="B13" s="139" t="s">
        <v>148</v>
      </c>
      <c r="C13" s="30">
        <v>5500</v>
      </c>
      <c r="D13" s="30">
        <v>5500</v>
      </c>
      <c r="E13" s="31">
        <f t="shared" si="0"/>
        <v>0</v>
      </c>
      <c r="F13" s="32">
        <f t="shared" si="1"/>
        <v>0</v>
      </c>
      <c r="G13" s="33"/>
      <c r="H13" s="232"/>
      <c r="I13" s="24"/>
      <c r="J13" s="60"/>
    </row>
    <row r="14" spans="1:10" s="25" customFormat="1" x14ac:dyDescent="0.2">
      <c r="A14" s="211"/>
      <c r="B14" s="142" t="s">
        <v>149</v>
      </c>
      <c r="C14" s="123">
        <v>5400</v>
      </c>
      <c r="D14" s="123">
        <v>4300</v>
      </c>
      <c r="E14" s="124">
        <f t="shared" si="0"/>
        <v>1100</v>
      </c>
      <c r="F14" s="61">
        <f t="shared" si="1"/>
        <v>0.20370370370370369</v>
      </c>
      <c r="G14" s="208" t="s">
        <v>500</v>
      </c>
      <c r="H14" s="232"/>
      <c r="I14" s="24"/>
      <c r="J14" s="60"/>
    </row>
    <row r="15" spans="1:10" s="25" customFormat="1" x14ac:dyDescent="0.2">
      <c r="A15" s="211"/>
      <c r="B15" s="140" t="s">
        <v>355</v>
      </c>
      <c r="C15" s="125">
        <v>69300</v>
      </c>
      <c r="D15" s="125">
        <v>19395</v>
      </c>
      <c r="E15" s="126">
        <f t="shared" si="0"/>
        <v>49905</v>
      </c>
      <c r="F15" s="127">
        <f t="shared" si="1"/>
        <v>0.72012987012987018</v>
      </c>
      <c r="G15" s="128" t="s">
        <v>504</v>
      </c>
      <c r="H15" s="232"/>
      <c r="I15" s="24"/>
      <c r="J15" s="60"/>
    </row>
    <row r="16" spans="1:10" s="25" customFormat="1" x14ac:dyDescent="0.2">
      <c r="A16" s="211"/>
      <c r="B16" s="139" t="s">
        <v>160</v>
      </c>
      <c r="C16" s="30">
        <v>2300</v>
      </c>
      <c r="D16" s="30">
        <v>2500</v>
      </c>
      <c r="E16" s="31">
        <f t="shared" si="0"/>
        <v>-200</v>
      </c>
      <c r="F16" s="32">
        <f t="shared" si="1"/>
        <v>-8.6956521739130432E-2</v>
      </c>
      <c r="G16" s="34"/>
      <c r="H16" s="232"/>
      <c r="I16" s="24"/>
      <c r="J16" s="60"/>
    </row>
    <row r="17" spans="1:10" s="25" customFormat="1" x14ac:dyDescent="0.2">
      <c r="A17" s="211"/>
      <c r="B17" s="139" t="s">
        <v>150</v>
      </c>
      <c r="C17" s="30">
        <v>2500</v>
      </c>
      <c r="D17" s="30">
        <v>2600</v>
      </c>
      <c r="E17" s="31">
        <f t="shared" si="0"/>
        <v>-100</v>
      </c>
      <c r="F17" s="32">
        <f t="shared" si="1"/>
        <v>-0.04</v>
      </c>
      <c r="G17" s="33"/>
      <c r="H17" s="232"/>
      <c r="I17" s="24"/>
      <c r="J17" s="60"/>
    </row>
    <row r="18" spans="1:10" x14ac:dyDescent="0.2">
      <c r="A18" s="210"/>
      <c r="B18" s="139" t="s">
        <v>151</v>
      </c>
      <c r="C18" s="30">
        <v>13500</v>
      </c>
      <c r="D18" s="30">
        <v>13435</v>
      </c>
      <c r="E18" s="31">
        <f t="shared" si="0"/>
        <v>65</v>
      </c>
      <c r="F18" s="32">
        <f t="shared" si="1"/>
        <v>4.8148148148148152E-3</v>
      </c>
      <c r="G18" s="33"/>
      <c r="H18" s="233"/>
      <c r="I18" s="22"/>
      <c r="J18" s="23"/>
    </row>
    <row r="19" spans="1:10" x14ac:dyDescent="0.2">
      <c r="A19" s="210"/>
      <c r="B19" s="139" t="s">
        <v>152</v>
      </c>
      <c r="C19" s="30">
        <v>1300</v>
      </c>
      <c r="D19" s="30">
        <v>1300</v>
      </c>
      <c r="E19" s="31">
        <f t="shared" si="0"/>
        <v>0</v>
      </c>
      <c r="F19" s="32">
        <f t="shared" si="1"/>
        <v>0</v>
      </c>
      <c r="G19" s="33"/>
      <c r="H19" s="233"/>
      <c r="I19" s="22"/>
      <c r="J19" s="23"/>
    </row>
    <row r="20" spans="1:10" x14ac:dyDescent="0.2">
      <c r="A20" s="210"/>
      <c r="B20" s="139" t="s">
        <v>153</v>
      </c>
      <c r="C20" s="30">
        <v>19900</v>
      </c>
      <c r="D20" s="30">
        <v>20090</v>
      </c>
      <c r="E20" s="31">
        <f t="shared" si="0"/>
        <v>-190</v>
      </c>
      <c r="F20" s="32">
        <f t="shared" si="1"/>
        <v>-9.5477386934673374E-3</v>
      </c>
      <c r="G20" s="35"/>
      <c r="H20" s="233"/>
      <c r="I20" s="22"/>
      <c r="J20" s="23"/>
    </row>
    <row r="21" spans="1:10" x14ac:dyDescent="0.2">
      <c r="A21" s="210"/>
      <c r="B21" s="139" t="s">
        <v>154</v>
      </c>
      <c r="C21" s="30">
        <v>13820</v>
      </c>
      <c r="D21" s="30">
        <v>14120</v>
      </c>
      <c r="E21" s="31">
        <f t="shared" si="0"/>
        <v>-300</v>
      </c>
      <c r="F21" s="32">
        <f t="shared" si="1"/>
        <v>-2.1707670043415339E-2</v>
      </c>
      <c r="G21" s="33"/>
      <c r="H21" s="233"/>
      <c r="I21" s="22"/>
      <c r="J21" s="23"/>
    </row>
    <row r="22" spans="1:10" x14ac:dyDescent="0.2">
      <c r="A22" s="210"/>
      <c r="B22" s="138" t="s">
        <v>155</v>
      </c>
      <c r="C22" s="30">
        <v>3800</v>
      </c>
      <c r="D22" s="26">
        <v>3800</v>
      </c>
      <c r="E22" s="27">
        <f t="shared" si="0"/>
        <v>0</v>
      </c>
      <c r="F22" s="28">
        <f t="shared" si="1"/>
        <v>0</v>
      </c>
      <c r="G22" s="29"/>
      <c r="H22" s="233"/>
      <c r="I22" s="22"/>
      <c r="J22" s="23"/>
    </row>
    <row r="23" spans="1:10" x14ac:dyDescent="0.2">
      <c r="A23" s="210"/>
      <c r="B23" s="138" t="s">
        <v>156</v>
      </c>
      <c r="C23" s="26">
        <v>18780</v>
      </c>
      <c r="D23" s="26">
        <v>18909</v>
      </c>
      <c r="E23" s="27">
        <f t="shared" si="0"/>
        <v>-129</v>
      </c>
      <c r="F23" s="28">
        <f t="shared" si="1"/>
        <v>-6.869009584664537E-3</v>
      </c>
      <c r="G23" s="29"/>
      <c r="H23" s="233"/>
      <c r="I23" s="22"/>
      <c r="J23" s="23"/>
    </row>
    <row r="24" spans="1:10" x14ac:dyDescent="0.2">
      <c r="A24" s="210"/>
      <c r="B24" s="138" t="s">
        <v>157</v>
      </c>
      <c r="C24" s="26">
        <v>15900</v>
      </c>
      <c r="D24" s="26">
        <v>15800</v>
      </c>
      <c r="E24" s="27">
        <f t="shared" si="0"/>
        <v>100</v>
      </c>
      <c r="F24" s="28">
        <f t="shared" si="1"/>
        <v>6.2893081761006293E-3</v>
      </c>
      <c r="G24" s="29"/>
      <c r="H24" s="233"/>
      <c r="I24" s="22"/>
      <c r="J24" s="23"/>
    </row>
    <row r="25" spans="1:10" x14ac:dyDescent="0.2">
      <c r="A25" s="210"/>
      <c r="B25" s="138" t="s">
        <v>158</v>
      </c>
      <c r="C25" s="26">
        <v>4900</v>
      </c>
      <c r="D25" s="26">
        <v>4800</v>
      </c>
      <c r="E25" s="27">
        <f t="shared" si="0"/>
        <v>100</v>
      </c>
      <c r="F25" s="28">
        <f t="shared" si="1"/>
        <v>2.0408163265306121E-2</v>
      </c>
      <c r="G25" s="29"/>
      <c r="H25" s="233"/>
      <c r="I25" s="22"/>
      <c r="J25" s="23"/>
    </row>
    <row r="26" spans="1:10" x14ac:dyDescent="0.2">
      <c r="A26" s="210"/>
      <c r="B26" s="143" t="s">
        <v>159</v>
      </c>
      <c r="C26" s="9">
        <v>13500</v>
      </c>
      <c r="D26" s="9">
        <v>13700</v>
      </c>
      <c r="E26" s="36">
        <f t="shared" si="0"/>
        <v>-200</v>
      </c>
      <c r="F26" s="37">
        <f t="shared" si="1"/>
        <v>-1.4814814814814815E-2</v>
      </c>
      <c r="G26" s="38"/>
      <c r="H26" s="233"/>
      <c r="I26" s="22"/>
      <c r="J26" s="23"/>
    </row>
    <row r="27" spans="1:10" s="212" customFormat="1" x14ac:dyDescent="0.2">
      <c r="A27" s="236"/>
      <c r="C27" s="237"/>
      <c r="D27" s="237"/>
      <c r="G27" s="215"/>
      <c r="H27" s="238"/>
      <c r="I27" s="239"/>
      <c r="J27" s="240"/>
    </row>
    <row r="28" spans="1:10" s="40" customFormat="1" x14ac:dyDescent="0.2">
      <c r="A28" s="209"/>
      <c r="B28" s="69"/>
      <c r="C28" s="70"/>
      <c r="D28" s="63"/>
      <c r="G28" s="41"/>
      <c r="H28" s="234"/>
      <c r="I28" s="116"/>
      <c r="J28" s="117"/>
    </row>
    <row r="29" spans="1:10" s="40" customFormat="1" x14ac:dyDescent="0.2">
      <c r="B29" s="110" t="s">
        <v>322</v>
      </c>
      <c r="C29" s="63"/>
      <c r="D29" s="63"/>
      <c r="G29" s="41"/>
      <c r="H29" s="234"/>
      <c r="I29" s="116"/>
      <c r="J29" s="117"/>
    </row>
    <row r="30" spans="1:10" x14ac:dyDescent="0.2">
      <c r="B30" s="542" t="s">
        <v>494</v>
      </c>
    </row>
    <row r="31" spans="1:10" x14ac:dyDescent="0.2">
      <c r="B31" s="110" t="s">
        <v>352</v>
      </c>
    </row>
    <row r="32" spans="1:10" x14ac:dyDescent="0.2">
      <c r="B32" s="551" t="s">
        <v>499</v>
      </c>
    </row>
  </sheetData>
  <conditionalFormatting sqref="G2">
    <cfRule type="top10" dxfId="63" priority="20" percent="1" bottom="1" rank="10"/>
    <cfRule type="top10" dxfId="62" priority="21" percent="1" rank="10"/>
  </conditionalFormatting>
  <conditionalFormatting sqref="E30:E1048576">
    <cfRule type="cellIs" dxfId="61" priority="18" operator="greaterThan">
      <formula>1000</formula>
    </cfRule>
  </conditionalFormatting>
  <conditionalFormatting sqref="E30:E1048576">
    <cfRule type="cellIs" dxfId="60" priority="15" operator="lessThan">
      <formula>-1000</formula>
    </cfRule>
  </conditionalFormatting>
  <conditionalFormatting sqref="E2">
    <cfRule type="top10" dxfId="59" priority="10" percent="1" bottom="1" rank="7"/>
    <cfRule type="top10" dxfId="58" priority="11" percent="1" rank="15"/>
  </conditionalFormatting>
  <conditionalFormatting sqref="E2">
    <cfRule type="cellIs" dxfId="57" priority="9" operator="lessThan">
      <formula>-1000</formula>
    </cfRule>
  </conditionalFormatting>
  <conditionalFormatting sqref="F2">
    <cfRule type="top10" dxfId="56" priority="7" percent="1" bottom="1" rank="7"/>
    <cfRule type="top10" dxfId="55" priority="8" percent="1" rank="15"/>
  </conditionalFormatting>
  <conditionalFormatting sqref="F2">
    <cfRule type="cellIs" dxfId="54" priority="6" operator="lessThan">
      <formula>-1000</formula>
    </cfRule>
  </conditionalFormatting>
  <conditionalFormatting sqref="E27:E29">
    <cfRule type="cellIs" dxfId="53" priority="2" operator="greaterThan">
      <formula>1000</formula>
    </cfRule>
  </conditionalFormatting>
  <conditionalFormatting sqref="E27:E29">
    <cfRule type="cellIs" dxfId="52" priority="1" operator="lessThan">
      <formula>-1000</formula>
    </cfRule>
  </conditionalFormatting>
  <conditionalFormatting sqref="F27:F29">
    <cfRule type="top10" dxfId="51" priority="3" percent="1" rank="10"/>
    <cfRule type="top10" dxfId="50" priority="4" percent="1" bottom="1" rank="6"/>
    <cfRule type="top10" dxfId="49" priority="5" percent="1" rank="15"/>
  </conditionalFormatting>
  <pageMargins left="0.7" right="0.7" top="0.75" bottom="0.75" header="0.3" footer="0.3"/>
  <pageSetup orientation="landscape"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8"/>
  <sheetViews>
    <sheetView topLeftCell="A2" zoomScale="110" zoomScaleNormal="110" workbookViewId="0">
      <selection activeCell="F44" sqref="F44"/>
    </sheetView>
  </sheetViews>
  <sheetFormatPr baseColWidth="10" defaultRowHeight="16" x14ac:dyDescent="0.2"/>
  <cols>
    <col min="1" max="1" width="5.5" style="136" bestFit="1" customWidth="1"/>
    <col min="2" max="2" width="36.6640625" style="40" customWidth="1"/>
    <col min="3" max="3" width="4.33203125" style="194" customWidth="1"/>
    <col min="4" max="4" width="10.83203125" style="63"/>
    <col min="5" max="5" width="12.1640625" style="63" customWidth="1"/>
    <col min="6" max="6" width="10.5" style="40" customWidth="1"/>
    <col min="7" max="7" width="12" style="40" customWidth="1"/>
    <col min="8" max="8" width="41.6640625" style="41" customWidth="1"/>
    <col min="9" max="9" width="36.6640625" style="117" bestFit="1" customWidth="1"/>
    <col min="10" max="10" width="10.5" style="122" bestFit="1" customWidth="1"/>
    <col min="11" max="12" width="10.83203125" style="117"/>
    <col min="13" max="16384" width="10.83203125" style="40"/>
  </cols>
  <sheetData>
    <row r="1" spans="1:12" s="562" customFormat="1" ht="21" customHeight="1" x14ac:dyDescent="0.2">
      <c r="A1" s="558"/>
      <c r="B1" s="559" t="s">
        <v>501</v>
      </c>
      <c r="C1" s="560"/>
      <c r="D1" s="561"/>
      <c r="E1" s="561"/>
      <c r="H1" s="563"/>
      <c r="I1" s="564"/>
      <c r="J1" s="565"/>
      <c r="K1" s="564"/>
      <c r="L1" s="564"/>
    </row>
    <row r="2" spans="1:12" ht="45" customHeight="1" x14ac:dyDescent="0.2">
      <c r="A2" s="177"/>
      <c r="B2" s="169" t="s">
        <v>403</v>
      </c>
      <c r="C2" s="170" t="s">
        <v>96</v>
      </c>
      <c r="D2" s="169" t="s">
        <v>358</v>
      </c>
      <c r="E2" s="169" t="s">
        <v>321</v>
      </c>
      <c r="F2" s="169" t="s">
        <v>319</v>
      </c>
      <c r="G2" s="169" t="s">
        <v>320</v>
      </c>
      <c r="H2" s="170" t="s">
        <v>98</v>
      </c>
      <c r="I2" s="62"/>
      <c r="L2" s="118"/>
    </row>
    <row r="3" spans="1:12" x14ac:dyDescent="0.2">
      <c r="A3" s="178"/>
      <c r="B3" s="192" t="s">
        <v>360</v>
      </c>
      <c r="C3" s="195">
        <v>1</v>
      </c>
      <c r="D3" s="179">
        <v>17500</v>
      </c>
      <c r="E3" s="179">
        <v>0</v>
      </c>
      <c r="F3" s="180">
        <f>D3-E3</f>
        <v>17500</v>
      </c>
      <c r="G3" s="181">
        <f>F3/D3</f>
        <v>1</v>
      </c>
      <c r="H3" s="182" t="s">
        <v>97</v>
      </c>
      <c r="I3" s="65"/>
      <c r="L3" s="118"/>
    </row>
    <row r="4" spans="1:12" x14ac:dyDescent="0.2">
      <c r="B4" s="192" t="s">
        <v>361</v>
      </c>
      <c r="C4" s="195">
        <v>1</v>
      </c>
      <c r="D4" s="179">
        <v>2400</v>
      </c>
      <c r="E4" s="179">
        <v>2400</v>
      </c>
      <c r="F4" s="183">
        <f t="shared" ref="F4:F41" si="0">D4-E4</f>
        <v>0</v>
      </c>
      <c r="G4" s="184">
        <f t="shared" ref="G4:G41" si="1">F4/D4</f>
        <v>0</v>
      </c>
      <c r="H4" s="182"/>
      <c r="I4" s="65"/>
      <c r="L4" s="118"/>
    </row>
    <row r="5" spans="1:12" x14ac:dyDescent="0.2">
      <c r="B5" s="192" t="s">
        <v>360</v>
      </c>
      <c r="C5" s="195">
        <v>2</v>
      </c>
      <c r="D5" s="179">
        <v>19900</v>
      </c>
      <c r="E5" s="179">
        <v>5000</v>
      </c>
      <c r="F5" s="183">
        <f t="shared" si="0"/>
        <v>14900</v>
      </c>
      <c r="G5" s="184">
        <f t="shared" si="1"/>
        <v>0.74874371859296485</v>
      </c>
      <c r="H5" s="182" t="s">
        <v>97</v>
      </c>
      <c r="I5" s="65"/>
      <c r="L5" s="118"/>
    </row>
    <row r="6" spans="1:12" x14ac:dyDescent="0.2">
      <c r="B6" s="192" t="s">
        <v>360</v>
      </c>
      <c r="C6" s="195">
        <v>3</v>
      </c>
      <c r="D6" s="179">
        <v>17500</v>
      </c>
      <c r="E6" s="179">
        <v>0</v>
      </c>
      <c r="F6" s="183">
        <f t="shared" si="0"/>
        <v>17500</v>
      </c>
      <c r="G6" s="184">
        <f t="shared" si="1"/>
        <v>1</v>
      </c>
      <c r="H6" s="182" t="s">
        <v>97</v>
      </c>
      <c r="I6" s="65"/>
      <c r="L6" s="118"/>
    </row>
    <row r="7" spans="1:12" x14ac:dyDescent="0.2">
      <c r="B7" s="192" t="s">
        <v>361</v>
      </c>
      <c r="C7" s="195">
        <v>3</v>
      </c>
      <c r="D7" s="179">
        <v>2400</v>
      </c>
      <c r="E7" s="179">
        <v>0</v>
      </c>
      <c r="F7" s="183">
        <f t="shared" si="0"/>
        <v>2400</v>
      </c>
      <c r="G7" s="184">
        <f t="shared" si="1"/>
        <v>1</v>
      </c>
      <c r="H7" s="182" t="s">
        <v>97</v>
      </c>
      <c r="I7" s="65"/>
      <c r="L7" s="118"/>
    </row>
    <row r="8" spans="1:12" x14ac:dyDescent="0.2">
      <c r="B8" s="171" t="s">
        <v>144</v>
      </c>
      <c r="C8" s="196">
        <v>4</v>
      </c>
      <c r="D8" s="130">
        <v>13500</v>
      </c>
      <c r="E8" s="115">
        <v>13500</v>
      </c>
      <c r="F8" s="185">
        <f t="shared" si="0"/>
        <v>0</v>
      </c>
      <c r="G8" s="186">
        <f t="shared" si="1"/>
        <v>0</v>
      </c>
      <c r="H8" s="162"/>
      <c r="I8" s="65"/>
      <c r="L8" s="118"/>
    </row>
    <row r="9" spans="1:12" x14ac:dyDescent="0.2">
      <c r="B9" s="171" t="s">
        <v>151</v>
      </c>
      <c r="C9" s="196">
        <v>5</v>
      </c>
      <c r="D9" s="130">
        <v>13500</v>
      </c>
      <c r="E9" s="115">
        <v>13435</v>
      </c>
      <c r="F9" s="185">
        <f t="shared" si="0"/>
        <v>65</v>
      </c>
      <c r="G9" s="186">
        <f t="shared" si="1"/>
        <v>4.8148148148148152E-3</v>
      </c>
      <c r="H9" s="159"/>
      <c r="I9" s="65"/>
      <c r="L9" s="118"/>
    </row>
    <row r="10" spans="1:12" x14ac:dyDescent="0.2">
      <c r="B10" s="171" t="s">
        <v>154</v>
      </c>
      <c r="C10" s="196">
        <v>6</v>
      </c>
      <c r="D10" s="130">
        <v>13820</v>
      </c>
      <c r="E10" s="115">
        <v>14120</v>
      </c>
      <c r="F10" s="185">
        <f t="shared" si="0"/>
        <v>-300</v>
      </c>
      <c r="G10" s="186">
        <f t="shared" si="1"/>
        <v>-2.1707670043415339E-2</v>
      </c>
      <c r="H10" s="159"/>
      <c r="I10" s="65"/>
      <c r="L10" s="118"/>
    </row>
    <row r="11" spans="1:12" x14ac:dyDescent="0.2">
      <c r="B11" s="171" t="s">
        <v>167</v>
      </c>
      <c r="C11" s="196">
        <v>7</v>
      </c>
      <c r="D11" s="130">
        <v>11500</v>
      </c>
      <c r="E11" s="115">
        <v>11350</v>
      </c>
      <c r="F11" s="185">
        <f t="shared" si="0"/>
        <v>150</v>
      </c>
      <c r="G11" s="186">
        <f t="shared" si="1"/>
        <v>1.3043478260869565E-2</v>
      </c>
      <c r="H11" s="159"/>
      <c r="I11" s="65"/>
      <c r="L11" s="118"/>
    </row>
    <row r="12" spans="1:12" x14ac:dyDescent="0.2">
      <c r="B12" s="175" t="s">
        <v>139</v>
      </c>
      <c r="C12" s="196">
        <v>7</v>
      </c>
      <c r="D12" s="115">
        <v>2000</v>
      </c>
      <c r="E12" s="115">
        <v>2000</v>
      </c>
      <c r="F12" s="185">
        <f t="shared" si="0"/>
        <v>0</v>
      </c>
      <c r="G12" s="186">
        <f t="shared" si="1"/>
        <v>0</v>
      </c>
      <c r="H12" s="159"/>
      <c r="I12" s="65"/>
      <c r="L12" s="118"/>
    </row>
    <row r="13" spans="1:12" x14ac:dyDescent="0.2">
      <c r="B13" s="175" t="s">
        <v>173</v>
      </c>
      <c r="C13" s="196">
        <v>8</v>
      </c>
      <c r="D13" s="130">
        <v>18500</v>
      </c>
      <c r="E13" s="115">
        <v>18880</v>
      </c>
      <c r="F13" s="185">
        <f t="shared" si="0"/>
        <v>-380</v>
      </c>
      <c r="G13" s="186">
        <f t="shared" si="1"/>
        <v>-2.0540540540540539E-2</v>
      </c>
      <c r="H13" s="165"/>
      <c r="I13" s="65"/>
      <c r="L13" s="118"/>
    </row>
    <row r="14" spans="1:12" x14ac:dyDescent="0.2">
      <c r="B14" s="175" t="s">
        <v>145</v>
      </c>
      <c r="C14" s="196">
        <v>8</v>
      </c>
      <c r="D14" s="130">
        <v>1400</v>
      </c>
      <c r="E14" s="115">
        <v>1400</v>
      </c>
      <c r="F14" s="185">
        <f t="shared" si="0"/>
        <v>0</v>
      </c>
      <c r="G14" s="186">
        <f t="shared" si="1"/>
        <v>0</v>
      </c>
      <c r="H14" s="159"/>
      <c r="I14" s="65"/>
      <c r="L14" s="118"/>
    </row>
    <row r="15" spans="1:12" x14ac:dyDescent="0.2">
      <c r="B15" s="175" t="s">
        <v>171</v>
      </c>
      <c r="C15" s="196">
        <v>9</v>
      </c>
      <c r="D15" s="130">
        <v>4000</v>
      </c>
      <c r="E15" s="115">
        <v>4530</v>
      </c>
      <c r="F15" s="185">
        <f t="shared" si="0"/>
        <v>-530</v>
      </c>
      <c r="G15" s="186">
        <f t="shared" si="1"/>
        <v>-0.13250000000000001</v>
      </c>
      <c r="H15" s="159"/>
      <c r="I15" s="65"/>
      <c r="L15" s="118"/>
    </row>
    <row r="16" spans="1:12" x14ac:dyDescent="0.2">
      <c r="B16" s="175" t="s">
        <v>157</v>
      </c>
      <c r="C16" s="196">
        <v>9</v>
      </c>
      <c r="D16" s="115">
        <v>15900</v>
      </c>
      <c r="E16" s="115">
        <v>15800</v>
      </c>
      <c r="F16" s="185">
        <f t="shared" si="0"/>
        <v>100</v>
      </c>
      <c r="G16" s="186">
        <f t="shared" si="1"/>
        <v>6.2893081761006293E-3</v>
      </c>
      <c r="H16" s="159"/>
      <c r="I16" s="65"/>
      <c r="L16" s="118"/>
    </row>
    <row r="17" spans="1:12" x14ac:dyDescent="0.2">
      <c r="B17" s="174" t="s">
        <v>169</v>
      </c>
      <c r="C17" s="197">
        <v>10</v>
      </c>
      <c r="D17" s="163">
        <v>17400</v>
      </c>
      <c r="E17" s="163">
        <v>27133.77</v>
      </c>
      <c r="F17" s="185">
        <f t="shared" si="0"/>
        <v>-9733.77</v>
      </c>
      <c r="G17" s="186">
        <f t="shared" si="1"/>
        <v>-0.55941206896551732</v>
      </c>
      <c r="H17" s="164" t="s">
        <v>170</v>
      </c>
      <c r="I17" s="65"/>
      <c r="L17" s="118"/>
    </row>
    <row r="18" spans="1:12" x14ac:dyDescent="0.2">
      <c r="B18" s="175" t="s">
        <v>150</v>
      </c>
      <c r="C18" s="198">
        <v>10</v>
      </c>
      <c r="D18" s="130">
        <v>2500</v>
      </c>
      <c r="E18" s="130">
        <v>2600</v>
      </c>
      <c r="F18" s="185">
        <f t="shared" si="0"/>
        <v>-100</v>
      </c>
      <c r="G18" s="186">
        <f t="shared" si="1"/>
        <v>-0.04</v>
      </c>
      <c r="H18" s="187"/>
      <c r="I18" s="65"/>
      <c r="L18" s="118"/>
    </row>
    <row r="19" spans="1:12" x14ac:dyDescent="0.2">
      <c r="B19" s="174" t="s">
        <v>354</v>
      </c>
      <c r="C19" s="196">
        <v>11</v>
      </c>
      <c r="D19" s="130">
        <v>0</v>
      </c>
      <c r="E19" s="115">
        <v>0</v>
      </c>
      <c r="F19" s="185">
        <f t="shared" si="0"/>
        <v>0</v>
      </c>
      <c r="G19" s="186"/>
      <c r="H19" s="159"/>
      <c r="I19" s="65"/>
      <c r="L19" s="118"/>
    </row>
    <row r="20" spans="1:12" x14ac:dyDescent="0.2">
      <c r="B20" s="173" t="s">
        <v>360</v>
      </c>
      <c r="C20" s="196">
        <v>11</v>
      </c>
      <c r="D20" s="130">
        <v>14400</v>
      </c>
      <c r="E20" s="188">
        <v>14630</v>
      </c>
      <c r="F20" s="185">
        <f t="shared" si="0"/>
        <v>-230</v>
      </c>
      <c r="G20" s="186">
        <f t="shared" si="1"/>
        <v>-1.5972222222222221E-2</v>
      </c>
      <c r="H20" s="189"/>
      <c r="I20" s="65"/>
      <c r="L20" s="118"/>
    </row>
    <row r="21" spans="1:12" x14ac:dyDescent="0.2">
      <c r="B21" s="175" t="s">
        <v>148</v>
      </c>
      <c r="C21" s="196">
        <v>11</v>
      </c>
      <c r="D21" s="130">
        <v>5500</v>
      </c>
      <c r="E21" s="188">
        <v>5500</v>
      </c>
      <c r="F21" s="185">
        <f t="shared" si="0"/>
        <v>0</v>
      </c>
      <c r="G21" s="186">
        <f t="shared" si="1"/>
        <v>0</v>
      </c>
      <c r="H21" s="159"/>
      <c r="I21" s="65"/>
      <c r="L21" s="118"/>
    </row>
    <row r="22" spans="1:12" x14ac:dyDescent="0.2">
      <c r="B22" s="175" t="s">
        <v>153</v>
      </c>
      <c r="C22" s="196">
        <v>12</v>
      </c>
      <c r="D22" s="130">
        <v>19900</v>
      </c>
      <c r="E22" s="115">
        <v>20090</v>
      </c>
      <c r="F22" s="185">
        <f t="shared" si="0"/>
        <v>-190</v>
      </c>
      <c r="G22" s="186">
        <f t="shared" si="1"/>
        <v>-9.5477386934673374E-3</v>
      </c>
      <c r="H22" s="165"/>
      <c r="I22" s="65"/>
      <c r="L22" s="118"/>
    </row>
    <row r="23" spans="1:12" x14ac:dyDescent="0.2">
      <c r="B23" s="175" t="s">
        <v>172</v>
      </c>
      <c r="C23" s="196">
        <v>13</v>
      </c>
      <c r="D23" s="130">
        <v>8600</v>
      </c>
      <c r="E23" s="115">
        <v>9160</v>
      </c>
      <c r="F23" s="185">
        <f t="shared" si="0"/>
        <v>-560</v>
      </c>
      <c r="G23" s="186">
        <f t="shared" si="1"/>
        <v>-6.5116279069767441E-2</v>
      </c>
      <c r="H23" s="159"/>
      <c r="I23" s="65"/>
      <c r="L23" s="118"/>
    </row>
    <row r="24" spans="1:12" x14ac:dyDescent="0.2">
      <c r="B24" s="175" t="s">
        <v>158</v>
      </c>
      <c r="C24" s="196">
        <v>13</v>
      </c>
      <c r="D24" s="115">
        <v>4900</v>
      </c>
      <c r="E24" s="115">
        <v>4800</v>
      </c>
      <c r="F24" s="185">
        <f t="shared" si="0"/>
        <v>100</v>
      </c>
      <c r="G24" s="186">
        <f t="shared" si="1"/>
        <v>2.0408163265306121E-2</v>
      </c>
      <c r="H24" s="159"/>
      <c r="I24" s="65"/>
      <c r="L24" s="118"/>
    </row>
    <row r="25" spans="1:12" s="66" customFormat="1" x14ac:dyDescent="0.2">
      <c r="A25" s="136"/>
      <c r="B25" s="175" t="s">
        <v>175</v>
      </c>
      <c r="C25" s="196">
        <v>14</v>
      </c>
      <c r="D25" s="130">
        <v>14600</v>
      </c>
      <c r="E25" s="115">
        <v>15380</v>
      </c>
      <c r="F25" s="185">
        <f t="shared" si="0"/>
        <v>-780</v>
      </c>
      <c r="G25" s="186">
        <f t="shared" si="1"/>
        <v>-5.3424657534246578E-2</v>
      </c>
      <c r="H25" s="165"/>
      <c r="I25" s="65"/>
      <c r="J25" s="122"/>
      <c r="K25" s="117"/>
      <c r="L25" s="118"/>
    </row>
    <row r="26" spans="1:12" x14ac:dyDescent="0.2">
      <c r="B26" s="175" t="s">
        <v>161</v>
      </c>
      <c r="C26" s="196">
        <v>14</v>
      </c>
      <c r="D26" s="130">
        <v>5300</v>
      </c>
      <c r="E26" s="115">
        <v>4800</v>
      </c>
      <c r="F26" s="185">
        <f t="shared" si="0"/>
        <v>500</v>
      </c>
      <c r="G26" s="186">
        <f t="shared" si="1"/>
        <v>9.4339622641509441E-2</v>
      </c>
      <c r="H26" s="159"/>
      <c r="I26" s="65"/>
      <c r="L26" s="118"/>
    </row>
    <row r="27" spans="1:12" x14ac:dyDescent="0.2">
      <c r="B27" s="175" t="s">
        <v>168</v>
      </c>
      <c r="C27" s="196">
        <v>15</v>
      </c>
      <c r="D27" s="130">
        <v>18600</v>
      </c>
      <c r="E27" s="115">
        <v>19380</v>
      </c>
      <c r="F27" s="185">
        <f t="shared" si="0"/>
        <v>-780</v>
      </c>
      <c r="G27" s="186">
        <f t="shared" si="1"/>
        <v>-4.1935483870967745E-2</v>
      </c>
      <c r="H27" s="159"/>
      <c r="I27" s="65"/>
      <c r="L27" s="118"/>
    </row>
    <row r="28" spans="1:12" x14ac:dyDescent="0.2">
      <c r="B28" s="175" t="s">
        <v>152</v>
      </c>
      <c r="C28" s="196">
        <v>15</v>
      </c>
      <c r="D28" s="130">
        <v>1300</v>
      </c>
      <c r="E28" s="115">
        <v>1300</v>
      </c>
      <c r="F28" s="185">
        <f t="shared" si="0"/>
        <v>0</v>
      </c>
      <c r="G28" s="186">
        <f t="shared" si="1"/>
        <v>0</v>
      </c>
      <c r="H28" s="159"/>
      <c r="I28" s="65"/>
      <c r="L28" s="118"/>
    </row>
    <row r="29" spans="1:12" x14ac:dyDescent="0.2">
      <c r="B29" s="175" t="s">
        <v>147</v>
      </c>
      <c r="C29" s="196">
        <v>16</v>
      </c>
      <c r="D29" s="130">
        <v>13660</v>
      </c>
      <c r="E29" s="115">
        <v>13720</v>
      </c>
      <c r="F29" s="185">
        <f t="shared" si="0"/>
        <v>-60</v>
      </c>
      <c r="G29" s="186">
        <f t="shared" si="1"/>
        <v>-4.3923865300146414E-3</v>
      </c>
      <c r="H29" s="159"/>
      <c r="I29" s="65"/>
      <c r="L29" s="118"/>
    </row>
    <row r="30" spans="1:12" x14ac:dyDescent="0.2">
      <c r="B30" s="174" t="s">
        <v>354</v>
      </c>
      <c r="C30" s="196">
        <v>17</v>
      </c>
      <c r="D30" s="130">
        <v>9400</v>
      </c>
      <c r="E30" s="115">
        <v>9295</v>
      </c>
      <c r="F30" s="185">
        <f t="shared" si="0"/>
        <v>105</v>
      </c>
      <c r="G30" s="186">
        <f t="shared" si="1"/>
        <v>1.1170212765957447E-2</v>
      </c>
      <c r="H30" s="159"/>
      <c r="I30" s="65"/>
      <c r="L30" s="118"/>
    </row>
    <row r="31" spans="1:12" x14ac:dyDescent="0.2">
      <c r="B31" s="574" t="s">
        <v>503</v>
      </c>
      <c r="C31" s="196">
        <v>17</v>
      </c>
      <c r="D31" s="130">
        <v>6700</v>
      </c>
      <c r="E31" s="130">
        <v>6125</v>
      </c>
      <c r="F31" s="185">
        <f t="shared" si="0"/>
        <v>575</v>
      </c>
      <c r="G31" s="186">
        <f t="shared" si="1"/>
        <v>8.5820895522388058E-2</v>
      </c>
      <c r="H31" s="159"/>
      <c r="I31" s="65"/>
      <c r="L31" s="118"/>
    </row>
    <row r="32" spans="1:12" x14ac:dyDescent="0.2">
      <c r="B32" s="171" t="s">
        <v>155</v>
      </c>
      <c r="C32" s="196">
        <v>17</v>
      </c>
      <c r="D32" s="130">
        <v>3800</v>
      </c>
      <c r="E32" s="115">
        <v>3800</v>
      </c>
      <c r="F32" s="185">
        <f t="shared" si="0"/>
        <v>0</v>
      </c>
      <c r="G32" s="186">
        <f t="shared" si="1"/>
        <v>0</v>
      </c>
      <c r="H32" s="159"/>
      <c r="I32" s="65"/>
      <c r="L32" s="118"/>
    </row>
    <row r="33" spans="2:12" x14ac:dyDescent="0.2">
      <c r="B33" s="171" t="s">
        <v>140</v>
      </c>
      <c r="C33" s="196">
        <v>18</v>
      </c>
      <c r="D33" s="115">
        <v>17180</v>
      </c>
      <c r="E33" s="115">
        <v>17340</v>
      </c>
      <c r="F33" s="185">
        <f t="shared" si="0"/>
        <v>-160</v>
      </c>
      <c r="G33" s="186">
        <f t="shared" si="1"/>
        <v>-9.3131548311990685E-3</v>
      </c>
      <c r="H33" s="159"/>
      <c r="I33" s="65"/>
      <c r="L33" s="118"/>
    </row>
    <row r="34" spans="2:12" x14ac:dyDescent="0.2">
      <c r="B34" s="171" t="s">
        <v>159</v>
      </c>
      <c r="C34" s="196">
        <v>19</v>
      </c>
      <c r="D34" s="115">
        <v>13500</v>
      </c>
      <c r="E34" s="115">
        <v>13700</v>
      </c>
      <c r="F34" s="185">
        <f t="shared" si="0"/>
        <v>-200</v>
      </c>
      <c r="G34" s="186">
        <f t="shared" si="1"/>
        <v>-1.4814814814814815E-2</v>
      </c>
      <c r="H34" s="159"/>
      <c r="I34" s="65"/>
      <c r="L34" s="118"/>
    </row>
    <row r="35" spans="2:12" x14ac:dyDescent="0.2">
      <c r="B35" s="171" t="s">
        <v>156</v>
      </c>
      <c r="C35" s="196">
        <v>20</v>
      </c>
      <c r="D35" s="115">
        <v>18780</v>
      </c>
      <c r="E35" s="115">
        <v>18909</v>
      </c>
      <c r="F35" s="185">
        <f t="shared" si="0"/>
        <v>-129</v>
      </c>
      <c r="G35" s="186">
        <f t="shared" si="1"/>
        <v>-6.869009584664537E-3</v>
      </c>
      <c r="H35" s="159"/>
      <c r="I35" s="65"/>
      <c r="L35" s="118"/>
    </row>
    <row r="36" spans="2:12" x14ac:dyDescent="0.2">
      <c r="B36" s="171" t="s">
        <v>146</v>
      </c>
      <c r="C36" s="196">
        <v>21</v>
      </c>
      <c r="D36" s="130">
        <v>17660</v>
      </c>
      <c r="E36" s="115">
        <v>17500</v>
      </c>
      <c r="F36" s="185">
        <f t="shared" si="0"/>
        <v>160</v>
      </c>
      <c r="G36" s="186">
        <f t="shared" si="1"/>
        <v>9.0600226500566258E-3</v>
      </c>
      <c r="H36" s="159"/>
      <c r="I36" s="65"/>
      <c r="L36" s="118"/>
    </row>
    <row r="37" spans="2:12" x14ac:dyDescent="0.2">
      <c r="B37" s="173" t="s">
        <v>149</v>
      </c>
      <c r="C37" s="555">
        <v>22</v>
      </c>
      <c r="D37" s="120">
        <v>5400</v>
      </c>
      <c r="E37" s="120">
        <v>4300</v>
      </c>
      <c r="F37" s="160">
        <f t="shared" si="0"/>
        <v>1100</v>
      </c>
      <c r="G37" s="161">
        <f t="shared" si="1"/>
        <v>0.20370370370370369</v>
      </c>
      <c r="H37" s="556" t="s">
        <v>500</v>
      </c>
      <c r="I37" s="65"/>
      <c r="L37" s="118"/>
    </row>
    <row r="38" spans="2:12" x14ac:dyDescent="0.2">
      <c r="B38" s="171" t="s">
        <v>142</v>
      </c>
      <c r="C38" s="196">
        <v>23</v>
      </c>
      <c r="D38" s="130">
        <v>3900</v>
      </c>
      <c r="E38" s="115">
        <v>3800</v>
      </c>
      <c r="F38" s="185">
        <f t="shared" si="0"/>
        <v>100</v>
      </c>
      <c r="G38" s="186">
        <f t="shared" si="1"/>
        <v>2.564102564102564E-2</v>
      </c>
      <c r="H38" s="159"/>
      <c r="I38" s="65"/>
      <c r="L38" s="118"/>
    </row>
    <row r="39" spans="2:12" x14ac:dyDescent="0.2">
      <c r="B39" s="171" t="s">
        <v>174</v>
      </c>
      <c r="C39" s="196">
        <v>23</v>
      </c>
      <c r="D39" s="130">
        <v>8350</v>
      </c>
      <c r="E39" s="115">
        <v>8650</v>
      </c>
      <c r="F39" s="185">
        <f t="shared" si="0"/>
        <v>-300</v>
      </c>
      <c r="G39" s="186">
        <f t="shared" si="1"/>
        <v>-3.5928143712574849E-2</v>
      </c>
      <c r="H39" s="159"/>
      <c r="I39" s="65"/>
      <c r="L39" s="118"/>
    </row>
    <row r="40" spans="2:12" x14ac:dyDescent="0.2">
      <c r="B40" s="175" t="s">
        <v>160</v>
      </c>
      <c r="C40" s="198">
        <v>24</v>
      </c>
      <c r="D40" s="130">
        <v>2300</v>
      </c>
      <c r="E40" s="130">
        <v>2500</v>
      </c>
      <c r="F40" s="185">
        <f t="shared" si="0"/>
        <v>-200</v>
      </c>
      <c r="G40" s="186">
        <f t="shared" si="1"/>
        <v>-8.6956521739130432E-2</v>
      </c>
      <c r="H40" s="164"/>
      <c r="I40" s="65"/>
      <c r="L40" s="118"/>
    </row>
    <row r="41" spans="2:12" x14ac:dyDescent="0.2">
      <c r="B41" s="193" t="s">
        <v>143</v>
      </c>
      <c r="C41" s="199">
        <v>25</v>
      </c>
      <c r="D41" s="121">
        <v>1100</v>
      </c>
      <c r="E41" s="121">
        <v>300</v>
      </c>
      <c r="F41" s="190">
        <f t="shared" si="0"/>
        <v>800</v>
      </c>
      <c r="G41" s="191">
        <f t="shared" si="1"/>
        <v>0.72727272727272729</v>
      </c>
      <c r="H41" s="557" t="s">
        <v>399</v>
      </c>
      <c r="I41" s="62"/>
    </row>
    <row r="42" spans="2:12" ht="24" customHeight="1" x14ac:dyDescent="0.2">
      <c r="D42" s="68">
        <f>SUM(D3:D41)</f>
        <v>388550</v>
      </c>
      <c r="E42" s="68">
        <f>SUM(E3:E41)</f>
        <v>347127.77</v>
      </c>
      <c r="F42" s="68">
        <f>SUM(F3:F41)</f>
        <v>41422.229999999996</v>
      </c>
    </row>
    <row r="43" spans="2:12" x14ac:dyDescent="0.2">
      <c r="B43" s="69" t="s">
        <v>176</v>
      </c>
      <c r="C43" s="200"/>
      <c r="D43" s="70">
        <f>D42-'Dues Owed'!S42</f>
        <v>0</v>
      </c>
      <c r="E43" s="63">
        <f>E42+GETPIVOTDATA("Amount",'checks-lot'!$A$3)</f>
        <v>-3.0000000027939677E-2</v>
      </c>
      <c r="F43" s="64">
        <f>D42-F42-E42</f>
        <v>0</v>
      </c>
    </row>
    <row r="45" spans="2:12" x14ac:dyDescent="0.2">
      <c r="B45" s="110" t="s">
        <v>322</v>
      </c>
      <c r="D45" s="64"/>
      <c r="E45" s="59"/>
    </row>
    <row r="46" spans="2:12" x14ac:dyDescent="0.2">
      <c r="B46" s="542" t="s">
        <v>494</v>
      </c>
    </row>
    <row r="47" spans="2:12" x14ac:dyDescent="0.2">
      <c r="B47" s="110" t="s">
        <v>352</v>
      </c>
    </row>
    <row r="48" spans="2:12" x14ac:dyDescent="0.2">
      <c r="B48" s="551" t="s">
        <v>499</v>
      </c>
    </row>
  </sheetData>
  <sortState ref="A3:H41">
    <sortCondition ref="A3:A41"/>
  </sortState>
  <conditionalFormatting sqref="H2">
    <cfRule type="top10" dxfId="48" priority="10" percent="1" bottom="1" rank="10"/>
    <cfRule type="top10" dxfId="47" priority="11" percent="1" rank="10"/>
  </conditionalFormatting>
  <conditionalFormatting sqref="F43:F1048576">
    <cfRule type="cellIs" dxfId="46" priority="8" operator="greaterThan">
      <formula>1000</formula>
    </cfRule>
  </conditionalFormatting>
  <conditionalFormatting sqref="F2">
    <cfRule type="top10" dxfId="45" priority="6" percent="1" bottom="1" rank="7"/>
    <cfRule type="top10" dxfId="44" priority="7" percent="1" rank="15"/>
  </conditionalFormatting>
  <conditionalFormatting sqref="F2 F43:F1048576">
    <cfRule type="cellIs" dxfId="43" priority="5" operator="lessThan">
      <formula>-1000</formula>
    </cfRule>
  </conditionalFormatting>
  <conditionalFormatting sqref="G2">
    <cfRule type="top10" dxfId="42" priority="2" percent="1" bottom="1" rank="7"/>
    <cfRule type="top10" dxfId="41" priority="3" percent="1" rank="15"/>
  </conditionalFormatting>
  <conditionalFormatting sqref="G2">
    <cfRule type="cellIs" dxfId="40" priority="1" operator="lessThan">
      <formula>-1000</formula>
    </cfRule>
  </conditionalFormatting>
  <conditionalFormatting sqref="G42:G1048576">
    <cfRule type="top10" dxfId="39" priority="20" percent="1" rank="10"/>
    <cfRule type="top10" dxfId="38" priority="21" percent="1" bottom="1" rank="6"/>
    <cfRule type="top10" dxfId="37" priority="22" percent="1" rank="15"/>
  </conditionalFormatting>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
  <sheetViews>
    <sheetView zoomScale="125" zoomScaleNormal="125" workbookViewId="0">
      <selection activeCell="F12" sqref="F12"/>
    </sheetView>
  </sheetViews>
  <sheetFormatPr baseColWidth="10" defaultRowHeight="16" x14ac:dyDescent="0.2"/>
  <cols>
    <col min="1" max="1" width="3.6640625" style="222" customWidth="1"/>
    <col min="2" max="2" width="6.33203125" style="40" customWidth="1"/>
    <col min="3" max="3" width="8.83203125" style="39" customWidth="1"/>
    <col min="4" max="4" width="9.33203125" style="39" customWidth="1"/>
    <col min="5" max="5" width="9.33203125" style="40" customWidth="1"/>
    <col min="6" max="6" width="9.5" style="40" customWidth="1"/>
    <col min="7" max="7" width="34.5" style="41" customWidth="1"/>
    <col min="8" max="8" width="6.5" style="40" customWidth="1"/>
    <col min="9" max="9" width="9.1640625" style="40" bestFit="1" customWidth="1"/>
    <col min="10" max="10" width="8.1640625" style="40" customWidth="1"/>
    <col min="11" max="11" width="3.83203125" style="40" customWidth="1"/>
    <col min="12" max="13" width="10.83203125" style="40"/>
    <col min="14" max="17" width="11.6640625" style="40" bestFit="1" customWidth="1"/>
    <col min="18" max="16384" width="10.83203125" style="40"/>
  </cols>
  <sheetData>
    <row r="1" spans="1:15" s="216" customFormat="1" ht="24" customHeight="1" x14ac:dyDescent="0.2">
      <c r="A1" s="220"/>
      <c r="B1" s="217" t="s">
        <v>318</v>
      </c>
      <c r="C1" s="218"/>
      <c r="D1" s="218"/>
      <c r="G1" s="219"/>
    </row>
    <row r="2" spans="1:15" s="44" customFormat="1" ht="38" customHeight="1" x14ac:dyDescent="0.2">
      <c r="A2" s="221"/>
      <c r="B2" s="146" t="s">
        <v>96</v>
      </c>
      <c r="C2" s="147" t="s">
        <v>317</v>
      </c>
      <c r="D2" s="147" t="s">
        <v>321</v>
      </c>
      <c r="E2" s="147" t="s">
        <v>319</v>
      </c>
      <c r="F2" s="147" t="s">
        <v>320</v>
      </c>
      <c r="G2" s="146" t="s">
        <v>98</v>
      </c>
      <c r="H2" s="42"/>
      <c r="I2" s="42"/>
      <c r="J2" s="42"/>
      <c r="K2" s="42"/>
      <c r="L2" s="43"/>
      <c r="O2" s="45"/>
    </row>
    <row r="3" spans="1:15" x14ac:dyDescent="0.2">
      <c r="B3" s="148">
        <v>1</v>
      </c>
      <c r="C3" s="149">
        <v>19900</v>
      </c>
      <c r="D3" s="150">
        <v>2400</v>
      </c>
      <c r="E3" s="151">
        <f t="shared" ref="E3:E27" si="0">C3-D3</f>
        <v>17500</v>
      </c>
      <c r="F3" s="152">
        <f t="shared" ref="F3:F27" si="1">E3/C3</f>
        <v>0.87939698492462315</v>
      </c>
      <c r="G3" s="153" t="s">
        <v>162</v>
      </c>
      <c r="H3" s="47"/>
      <c r="I3" s="47"/>
      <c r="J3" s="47"/>
      <c r="K3" s="47"/>
      <c r="O3" s="45"/>
    </row>
    <row r="4" spans="1:15" x14ac:dyDescent="0.2">
      <c r="B4" s="148">
        <v>2</v>
      </c>
      <c r="C4" s="149">
        <v>19900</v>
      </c>
      <c r="D4" s="150">
        <v>5000</v>
      </c>
      <c r="E4" s="151">
        <f t="shared" si="0"/>
        <v>14900</v>
      </c>
      <c r="F4" s="152">
        <f t="shared" si="1"/>
        <v>0.74874371859296485</v>
      </c>
      <c r="G4" s="153" t="s">
        <v>163</v>
      </c>
      <c r="H4" s="47"/>
      <c r="I4" s="47"/>
      <c r="J4" s="47"/>
      <c r="K4" s="47"/>
      <c r="O4" s="45"/>
    </row>
    <row r="5" spans="1:15" x14ac:dyDescent="0.2">
      <c r="B5" s="148">
        <v>3</v>
      </c>
      <c r="C5" s="149">
        <v>19900</v>
      </c>
      <c r="D5" s="150">
        <v>0</v>
      </c>
      <c r="E5" s="151">
        <f t="shared" si="0"/>
        <v>19900</v>
      </c>
      <c r="F5" s="152">
        <f t="shared" si="1"/>
        <v>1</v>
      </c>
      <c r="G5" s="153" t="s">
        <v>162</v>
      </c>
      <c r="H5" s="52"/>
      <c r="I5" s="52"/>
      <c r="J5" s="47"/>
      <c r="K5" s="52"/>
      <c r="O5" s="45"/>
    </row>
    <row r="6" spans="1:15" x14ac:dyDescent="0.2">
      <c r="B6" s="48">
        <v>4</v>
      </c>
      <c r="C6" s="49">
        <v>13500</v>
      </c>
      <c r="D6" s="113">
        <v>13500</v>
      </c>
      <c r="E6" s="50">
        <f t="shared" si="0"/>
        <v>0</v>
      </c>
      <c r="F6" s="51">
        <f t="shared" si="1"/>
        <v>0</v>
      </c>
      <c r="G6" s="53"/>
      <c r="H6" s="47"/>
      <c r="I6" s="47"/>
      <c r="J6" s="47"/>
      <c r="K6" s="47"/>
      <c r="O6" s="45"/>
    </row>
    <row r="7" spans="1:15" x14ac:dyDescent="0.2">
      <c r="B7" s="48">
        <v>5</v>
      </c>
      <c r="C7" s="49">
        <v>13500</v>
      </c>
      <c r="D7" s="112">
        <v>13435</v>
      </c>
      <c r="E7" s="50">
        <f t="shared" si="0"/>
        <v>65</v>
      </c>
      <c r="F7" s="137">
        <f t="shared" si="1"/>
        <v>4.8148148148148152E-3</v>
      </c>
      <c r="G7" s="53"/>
      <c r="H7" s="47"/>
      <c r="I7" s="47"/>
      <c r="J7" s="47"/>
      <c r="K7" s="47"/>
      <c r="O7" s="45"/>
    </row>
    <row r="8" spans="1:15" x14ac:dyDescent="0.2">
      <c r="B8" s="48">
        <v>6</v>
      </c>
      <c r="C8" s="49">
        <v>13820</v>
      </c>
      <c r="D8" s="112">
        <v>14120</v>
      </c>
      <c r="E8" s="50">
        <f t="shared" si="0"/>
        <v>-300</v>
      </c>
      <c r="F8" s="51">
        <f t="shared" si="1"/>
        <v>-2.1707670043415339E-2</v>
      </c>
      <c r="G8" s="53"/>
      <c r="H8" s="47"/>
      <c r="I8" s="47"/>
      <c r="J8" s="47"/>
      <c r="K8" s="47"/>
      <c r="O8" s="45"/>
    </row>
    <row r="9" spans="1:15" x14ac:dyDescent="0.2">
      <c r="B9" s="48">
        <v>7</v>
      </c>
      <c r="C9" s="49">
        <v>13500</v>
      </c>
      <c r="D9" s="112">
        <v>13350</v>
      </c>
      <c r="E9" s="50">
        <f t="shared" si="0"/>
        <v>150</v>
      </c>
      <c r="F9" s="51">
        <f t="shared" si="1"/>
        <v>1.1111111111111112E-2</v>
      </c>
      <c r="G9" s="53"/>
      <c r="H9" s="52"/>
      <c r="I9" s="52"/>
      <c r="J9" s="47"/>
      <c r="K9" s="52"/>
      <c r="L9" s="43"/>
      <c r="O9" s="45"/>
    </row>
    <row r="10" spans="1:15" x14ac:dyDescent="0.2">
      <c r="B10" s="48">
        <v>8</v>
      </c>
      <c r="C10" s="49">
        <v>19900</v>
      </c>
      <c r="D10" s="112">
        <v>20280</v>
      </c>
      <c r="E10" s="50">
        <f t="shared" si="0"/>
        <v>-380</v>
      </c>
      <c r="F10" s="51">
        <f t="shared" si="1"/>
        <v>-1.9095477386934675E-2</v>
      </c>
      <c r="G10" s="53"/>
      <c r="H10" s="47"/>
      <c r="I10" s="47"/>
      <c r="J10" s="47"/>
      <c r="K10" s="47"/>
      <c r="L10" s="43"/>
      <c r="O10" s="45"/>
    </row>
    <row r="11" spans="1:15" x14ac:dyDescent="0.2">
      <c r="B11" s="48">
        <v>9</v>
      </c>
      <c r="C11" s="49">
        <v>19900</v>
      </c>
      <c r="D11" s="112">
        <v>20330</v>
      </c>
      <c r="E11" s="50">
        <f t="shared" si="0"/>
        <v>-430</v>
      </c>
      <c r="F11" s="51">
        <f t="shared" si="1"/>
        <v>-2.1608040201005024E-2</v>
      </c>
      <c r="G11" s="53"/>
      <c r="H11" s="47"/>
      <c r="I11" s="47"/>
      <c r="J11" s="47"/>
      <c r="K11" s="47"/>
      <c r="L11" s="43"/>
      <c r="N11" s="356"/>
    </row>
    <row r="12" spans="1:15" x14ac:dyDescent="0.2">
      <c r="B12" s="552">
        <v>10</v>
      </c>
      <c r="C12" s="203">
        <v>19900</v>
      </c>
      <c r="D12" s="553">
        <v>29733.77</v>
      </c>
      <c r="E12" s="46">
        <f t="shared" si="0"/>
        <v>-9833.77</v>
      </c>
      <c r="F12" s="206">
        <f t="shared" si="1"/>
        <v>-0.49415929648241208</v>
      </c>
      <c r="G12" s="54" t="s">
        <v>166</v>
      </c>
      <c r="H12" s="47"/>
      <c r="I12" s="47"/>
      <c r="J12" s="47"/>
      <c r="K12" s="47"/>
      <c r="L12" s="43"/>
      <c r="N12" s="356"/>
      <c r="O12" s="45"/>
    </row>
    <row r="13" spans="1:15" x14ac:dyDescent="0.2">
      <c r="B13" s="48">
        <v>11</v>
      </c>
      <c r="C13" s="49">
        <v>19900</v>
      </c>
      <c r="D13" s="112">
        <v>20130</v>
      </c>
      <c r="E13" s="50">
        <f>C13-D13</f>
        <v>-230</v>
      </c>
      <c r="F13" s="51">
        <f t="shared" si="1"/>
        <v>-1.1557788944723618E-2</v>
      </c>
      <c r="G13" s="53"/>
      <c r="H13" s="47"/>
      <c r="I13" s="47"/>
      <c r="J13" s="47"/>
      <c r="K13" s="112"/>
      <c r="L13" s="43"/>
      <c r="N13" s="356"/>
      <c r="O13" s="45"/>
    </row>
    <row r="14" spans="1:15" x14ac:dyDescent="0.2">
      <c r="B14" s="48">
        <v>12</v>
      </c>
      <c r="C14" s="49">
        <v>19900</v>
      </c>
      <c r="D14" s="112">
        <v>20089.999999999996</v>
      </c>
      <c r="E14" s="50">
        <f t="shared" si="0"/>
        <v>-189.99999999999636</v>
      </c>
      <c r="F14" s="51">
        <f t="shared" si="1"/>
        <v>-9.5477386934671536E-3</v>
      </c>
      <c r="G14" s="53"/>
      <c r="H14" s="47"/>
      <c r="I14" s="47"/>
      <c r="J14" s="47"/>
      <c r="K14" s="47"/>
      <c r="L14" s="43"/>
      <c r="N14" s="356"/>
      <c r="O14" s="45"/>
    </row>
    <row r="15" spans="1:15" x14ac:dyDescent="0.2">
      <c r="B15" s="48">
        <v>13</v>
      </c>
      <c r="C15" s="49">
        <v>13500</v>
      </c>
      <c r="D15" s="112">
        <v>13960</v>
      </c>
      <c r="E15" s="50">
        <f t="shared" si="0"/>
        <v>-460</v>
      </c>
      <c r="F15" s="51">
        <f t="shared" si="1"/>
        <v>-3.4074074074074076E-2</v>
      </c>
      <c r="G15" s="53"/>
      <c r="H15" s="52"/>
      <c r="I15" s="52"/>
      <c r="J15" s="47"/>
      <c r="K15" s="52"/>
      <c r="L15" s="43"/>
      <c r="O15" s="45"/>
    </row>
    <row r="16" spans="1:15" x14ac:dyDescent="0.2">
      <c r="B16" s="48">
        <v>14</v>
      </c>
      <c r="C16" s="49">
        <v>19900</v>
      </c>
      <c r="D16" s="112">
        <v>20180</v>
      </c>
      <c r="E16" s="50">
        <f t="shared" si="0"/>
        <v>-280</v>
      </c>
      <c r="F16" s="51">
        <f t="shared" si="1"/>
        <v>-1.407035175879397E-2</v>
      </c>
      <c r="G16" s="53"/>
      <c r="H16" s="52"/>
      <c r="I16" s="52"/>
      <c r="J16" s="47"/>
      <c r="K16" s="52"/>
      <c r="L16" s="43"/>
      <c r="O16" s="45"/>
    </row>
    <row r="17" spans="1:15" x14ac:dyDescent="0.2">
      <c r="B17" s="48">
        <v>15</v>
      </c>
      <c r="C17" s="49">
        <v>19900</v>
      </c>
      <c r="D17" s="112">
        <v>20680</v>
      </c>
      <c r="E17" s="50">
        <f t="shared" si="0"/>
        <v>-780</v>
      </c>
      <c r="F17" s="51">
        <f t="shared" si="1"/>
        <v>-3.9195979899497489E-2</v>
      </c>
      <c r="G17" s="53"/>
      <c r="H17" s="52"/>
      <c r="I17" s="52"/>
      <c r="J17" s="47"/>
      <c r="K17" s="52"/>
      <c r="L17" s="43"/>
      <c r="O17" s="45"/>
    </row>
    <row r="18" spans="1:15" x14ac:dyDescent="0.2">
      <c r="B18" s="48">
        <v>16</v>
      </c>
      <c r="C18" s="49">
        <v>13660</v>
      </c>
      <c r="D18" s="112">
        <v>13720</v>
      </c>
      <c r="E18" s="50">
        <f t="shared" si="0"/>
        <v>-60</v>
      </c>
      <c r="F18" s="51">
        <f t="shared" si="1"/>
        <v>-4.3923865300146414E-3</v>
      </c>
      <c r="G18" s="53"/>
      <c r="H18" s="52"/>
      <c r="I18" s="52"/>
      <c r="J18" s="47"/>
      <c r="K18" s="52"/>
      <c r="L18" s="43"/>
      <c r="O18" s="45"/>
    </row>
    <row r="19" spans="1:15" x14ac:dyDescent="0.2">
      <c r="B19" s="48">
        <v>17</v>
      </c>
      <c r="C19" s="49">
        <v>19900</v>
      </c>
      <c r="D19" s="112">
        <v>19220</v>
      </c>
      <c r="E19" s="50">
        <f t="shared" si="0"/>
        <v>680</v>
      </c>
      <c r="F19" s="51">
        <f t="shared" si="1"/>
        <v>3.4170854271356785E-2</v>
      </c>
      <c r="G19" s="53"/>
      <c r="H19" s="52"/>
      <c r="I19" s="52"/>
      <c r="J19" s="47"/>
      <c r="K19" s="52"/>
      <c r="L19" s="43"/>
      <c r="O19" s="45"/>
    </row>
    <row r="20" spans="1:15" x14ac:dyDescent="0.2">
      <c r="B20" s="48">
        <v>18</v>
      </c>
      <c r="C20" s="49">
        <v>17180</v>
      </c>
      <c r="D20" s="112">
        <v>17340</v>
      </c>
      <c r="E20" s="50">
        <f t="shared" si="0"/>
        <v>-160</v>
      </c>
      <c r="F20" s="51">
        <f t="shared" si="1"/>
        <v>-9.3131548311990685E-3</v>
      </c>
      <c r="G20" s="53"/>
      <c r="H20" s="52"/>
      <c r="I20" s="52"/>
      <c r="J20" s="47"/>
      <c r="K20" s="52"/>
      <c r="L20" s="43"/>
      <c r="O20" s="45"/>
    </row>
    <row r="21" spans="1:15" x14ac:dyDescent="0.2">
      <c r="B21" s="48">
        <v>19</v>
      </c>
      <c r="C21" s="49">
        <v>13500</v>
      </c>
      <c r="D21" s="112">
        <v>13700</v>
      </c>
      <c r="E21" s="50">
        <f t="shared" si="0"/>
        <v>-200</v>
      </c>
      <c r="F21" s="51">
        <f t="shared" si="1"/>
        <v>-1.4814814814814815E-2</v>
      </c>
      <c r="G21" s="53"/>
      <c r="H21" s="52"/>
      <c r="I21" s="52"/>
      <c r="J21" s="47"/>
      <c r="K21" s="52"/>
      <c r="L21" s="43"/>
      <c r="O21" s="45"/>
    </row>
    <row r="22" spans="1:15" x14ac:dyDescent="0.2">
      <c r="B22" s="48">
        <v>20</v>
      </c>
      <c r="C22" s="49">
        <v>18780</v>
      </c>
      <c r="D22" s="112">
        <v>18909.03</v>
      </c>
      <c r="E22" s="50">
        <f t="shared" si="0"/>
        <v>-129.02999999999884</v>
      </c>
      <c r="F22" s="51">
        <f t="shared" si="1"/>
        <v>-6.8706070287539315E-3</v>
      </c>
      <c r="G22" s="53"/>
      <c r="H22" s="52"/>
      <c r="I22" s="52"/>
      <c r="J22" s="47"/>
      <c r="K22" s="52"/>
      <c r="L22" s="43"/>
      <c r="O22" s="45"/>
    </row>
    <row r="23" spans="1:15" x14ac:dyDescent="0.2">
      <c r="B23" s="48">
        <v>21</v>
      </c>
      <c r="C23" s="49">
        <v>17660</v>
      </c>
      <c r="D23" s="112">
        <v>17500</v>
      </c>
      <c r="E23" s="50">
        <f t="shared" si="0"/>
        <v>160</v>
      </c>
      <c r="F23" s="51">
        <f t="shared" si="1"/>
        <v>9.0600226500566258E-3</v>
      </c>
      <c r="G23" s="53"/>
      <c r="H23" s="52"/>
      <c r="I23" s="52"/>
      <c r="J23" s="47"/>
      <c r="K23" s="52"/>
      <c r="L23" s="43"/>
      <c r="O23" s="45"/>
    </row>
    <row r="24" spans="1:15" x14ac:dyDescent="0.2">
      <c r="B24" s="202">
        <v>22</v>
      </c>
      <c r="C24" s="203">
        <v>5400</v>
      </c>
      <c r="D24" s="204">
        <v>4300</v>
      </c>
      <c r="E24" s="205">
        <f t="shared" si="0"/>
        <v>1100</v>
      </c>
      <c r="F24" s="206">
        <f t="shared" si="1"/>
        <v>0.20370370370370369</v>
      </c>
      <c r="G24" s="207" t="s">
        <v>164</v>
      </c>
      <c r="H24" s="52"/>
      <c r="I24" s="52"/>
      <c r="J24" s="47"/>
      <c r="K24" s="52"/>
      <c r="L24" s="43"/>
      <c r="O24" s="45"/>
    </row>
    <row r="25" spans="1:15" x14ac:dyDescent="0.2">
      <c r="B25" s="48">
        <v>23</v>
      </c>
      <c r="C25" s="49">
        <v>12250</v>
      </c>
      <c r="D25" s="112">
        <v>12450</v>
      </c>
      <c r="E25" s="50">
        <f t="shared" si="0"/>
        <v>-200</v>
      </c>
      <c r="F25" s="51">
        <f t="shared" si="1"/>
        <v>-1.6326530612244899E-2</v>
      </c>
      <c r="G25" s="53"/>
      <c r="H25" s="52"/>
      <c r="I25" s="52"/>
      <c r="J25" s="47"/>
      <c r="K25" s="52"/>
      <c r="L25" s="43"/>
      <c r="O25" s="45"/>
    </row>
    <row r="26" spans="1:15" x14ac:dyDescent="0.2">
      <c r="B26" s="48">
        <v>24</v>
      </c>
      <c r="C26" s="49">
        <v>2300</v>
      </c>
      <c r="D26" s="112">
        <v>2500</v>
      </c>
      <c r="E26" s="50">
        <f t="shared" si="0"/>
        <v>-200</v>
      </c>
      <c r="F26" s="51">
        <f t="shared" si="1"/>
        <v>-8.6956521739130432E-2</v>
      </c>
      <c r="G26" s="54" t="s">
        <v>165</v>
      </c>
      <c r="H26" s="52"/>
      <c r="I26" s="52"/>
      <c r="J26" s="47"/>
      <c r="K26" s="52"/>
      <c r="L26" s="43"/>
      <c r="O26" s="45"/>
    </row>
    <row r="27" spans="1:15" x14ac:dyDescent="0.2">
      <c r="B27" s="132">
        <v>25</v>
      </c>
      <c r="C27" s="133">
        <v>1100</v>
      </c>
      <c r="D27" s="133">
        <v>300</v>
      </c>
      <c r="E27" s="134">
        <f t="shared" si="0"/>
        <v>800</v>
      </c>
      <c r="F27" s="135">
        <f t="shared" si="1"/>
        <v>0.72727272727272729</v>
      </c>
      <c r="G27" s="145" t="s">
        <v>400</v>
      </c>
      <c r="H27" s="52"/>
      <c r="I27" s="52"/>
      <c r="J27" s="47"/>
      <c r="K27" s="52"/>
      <c r="L27" s="43"/>
      <c r="O27" s="45"/>
    </row>
    <row r="28" spans="1:15" s="212" customFormat="1" ht="30" customHeight="1" x14ac:dyDescent="0.2">
      <c r="A28" s="223"/>
      <c r="B28" s="224"/>
      <c r="C28" s="225">
        <f>SUM(C3:C27)</f>
        <v>388550</v>
      </c>
      <c r="D28" s="225">
        <f>SUM(D3:D27)</f>
        <v>347127.80000000005</v>
      </c>
      <c r="E28" s="225">
        <f>SUM(E3:E27)</f>
        <v>41422.199999999997</v>
      </c>
      <c r="F28" s="224"/>
      <c r="G28" s="226"/>
      <c r="H28" s="227"/>
      <c r="I28" s="227"/>
      <c r="J28" s="227"/>
      <c r="K28" s="227"/>
      <c r="L28" s="228"/>
      <c r="O28" s="229"/>
    </row>
    <row r="29" spans="1:15" x14ac:dyDescent="0.2">
      <c r="B29" s="114" t="s">
        <v>353</v>
      </c>
      <c r="C29" s="131">
        <f>C28-'Dues Owed'!S42</f>
        <v>0</v>
      </c>
      <c r="D29" s="131">
        <f>D28+GETPIVOTDATA("Amount",'checks-lot'!$A$3)</f>
        <v>0</v>
      </c>
      <c r="E29" s="50">
        <f>E28+D28-C28</f>
        <v>0</v>
      </c>
      <c r="F29" s="44"/>
      <c r="G29" s="55"/>
      <c r="H29" s="56"/>
      <c r="I29" s="56"/>
      <c r="J29" s="56"/>
      <c r="K29" s="56"/>
      <c r="L29" s="43"/>
    </row>
    <row r="30" spans="1:15" x14ac:dyDescent="0.2">
      <c r="B30" s="44"/>
      <c r="C30" s="56"/>
      <c r="D30" s="56"/>
      <c r="E30" s="44"/>
      <c r="F30" s="44"/>
      <c r="G30" s="55"/>
      <c r="H30" s="44"/>
      <c r="I30" s="44"/>
      <c r="J30" s="44"/>
      <c r="K30" s="44"/>
    </row>
    <row r="31" spans="1:15" x14ac:dyDescent="0.2">
      <c r="B31" s="111" t="s">
        <v>138</v>
      </c>
      <c r="C31" s="56"/>
      <c r="D31" s="56"/>
      <c r="E31" s="46"/>
      <c r="F31" s="57"/>
      <c r="G31" s="55"/>
      <c r="H31" s="44"/>
      <c r="I31" s="44"/>
      <c r="J31" s="44"/>
      <c r="K31" s="44"/>
    </row>
    <row r="32" spans="1:15" x14ac:dyDescent="0.2">
      <c r="B32" s="110" t="s">
        <v>322</v>
      </c>
      <c r="E32" s="58"/>
      <c r="F32" s="59"/>
    </row>
    <row r="33" spans="2:2" x14ac:dyDescent="0.2">
      <c r="B33" s="542" t="s">
        <v>494</v>
      </c>
    </row>
    <row r="34" spans="2:2" x14ac:dyDescent="0.2">
      <c r="B34" s="110" t="s">
        <v>352</v>
      </c>
    </row>
    <row r="35" spans="2:2" x14ac:dyDescent="0.2">
      <c r="B35" s="551" t="s">
        <v>499</v>
      </c>
    </row>
  </sheetData>
  <conditionalFormatting sqref="F3:F27">
    <cfRule type="cellIs" dxfId="36" priority="1" operator="greaterThan">
      <formula>1</formula>
    </cfRule>
  </conditionalFormatting>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FF00"/>
  </sheetPr>
  <dimension ref="A1:U68"/>
  <sheetViews>
    <sheetView zoomScale="110" zoomScaleNormal="110" workbookViewId="0">
      <pane xSplit="4" topLeftCell="E1" activePane="topRight" state="frozen"/>
      <selection pane="topRight" sqref="A1:A2"/>
    </sheetView>
  </sheetViews>
  <sheetFormatPr baseColWidth="10" defaultRowHeight="16" x14ac:dyDescent="0.2"/>
  <cols>
    <col min="1" max="1" width="6.1640625" style="11" customWidth="1"/>
    <col min="2" max="2" width="11.6640625" style="5" customWidth="1"/>
    <col min="3" max="3" width="16.1640625" style="6" customWidth="1"/>
    <col min="4" max="4" width="19.1640625" style="6" customWidth="1"/>
    <col min="5" max="9" width="7.6640625" style="11" bestFit="1" customWidth="1"/>
    <col min="10" max="10" width="9.83203125" style="11" bestFit="1" customWidth="1"/>
    <col min="11" max="18" width="7.6640625" style="11" bestFit="1" customWidth="1"/>
    <col min="19" max="19" width="9.5" style="8" customWidth="1"/>
    <col min="20" max="20" width="19.5" style="285" customWidth="1"/>
    <col min="21" max="21" width="6.1640625" style="276" customWidth="1"/>
    <col min="22" max="16384" width="10.83203125" style="285"/>
  </cols>
  <sheetData>
    <row r="1" spans="1:21" ht="24" customHeight="1" thickBot="1" x14ac:dyDescent="0.25">
      <c r="A1" s="587" t="s">
        <v>96</v>
      </c>
      <c r="B1" s="587" t="s">
        <v>100</v>
      </c>
      <c r="C1" s="587" t="s">
        <v>101</v>
      </c>
      <c r="D1" s="587" t="s">
        <v>102</v>
      </c>
      <c r="E1" s="584" t="s">
        <v>438</v>
      </c>
      <c r="F1" s="585"/>
      <c r="G1" s="585"/>
      <c r="H1" s="585"/>
      <c r="I1" s="585"/>
      <c r="J1" s="585"/>
      <c r="K1" s="585"/>
      <c r="L1" s="585"/>
      <c r="M1" s="585"/>
      <c r="N1" s="585"/>
      <c r="O1" s="585"/>
      <c r="P1" s="585"/>
      <c r="Q1" s="585"/>
      <c r="R1" s="586"/>
      <c r="S1" s="581" t="s">
        <v>99</v>
      </c>
    </row>
    <row r="2" spans="1:21" s="287" customFormat="1" ht="33" customHeight="1" thickBot="1" x14ac:dyDescent="0.25">
      <c r="A2" s="588"/>
      <c r="B2" s="588"/>
      <c r="C2" s="588"/>
      <c r="D2" s="588"/>
      <c r="E2" s="78" t="s">
        <v>405</v>
      </c>
      <c r="F2" s="79">
        <v>2007</v>
      </c>
      <c r="G2" s="79">
        <v>2008</v>
      </c>
      <c r="H2" s="79">
        <v>2009</v>
      </c>
      <c r="I2" s="79">
        <v>2010</v>
      </c>
      <c r="J2" s="79">
        <v>2011</v>
      </c>
      <c r="K2" s="79">
        <v>2012</v>
      </c>
      <c r="L2" s="79">
        <v>2013</v>
      </c>
      <c r="M2" s="79">
        <v>2014</v>
      </c>
      <c r="N2" s="79">
        <v>2015</v>
      </c>
      <c r="O2" s="79">
        <v>2016</v>
      </c>
      <c r="P2" s="79">
        <v>2017</v>
      </c>
      <c r="Q2" s="79">
        <v>2018</v>
      </c>
      <c r="R2" s="83">
        <v>2019</v>
      </c>
      <c r="S2" s="582"/>
      <c r="T2" s="286"/>
      <c r="U2" s="286"/>
    </row>
    <row r="3" spans="1:21" x14ac:dyDescent="0.2">
      <c r="A3" s="269">
        <v>1</v>
      </c>
      <c r="B3" s="248">
        <v>38624</v>
      </c>
      <c r="C3" s="256" t="s">
        <v>103</v>
      </c>
      <c r="D3" s="256" t="s">
        <v>103</v>
      </c>
      <c r="E3" s="376">
        <v>4</v>
      </c>
      <c r="F3" s="376">
        <v>12</v>
      </c>
      <c r="G3" s="376">
        <v>12</v>
      </c>
      <c r="H3" s="376">
        <v>12</v>
      </c>
      <c r="I3" s="376">
        <v>12</v>
      </c>
      <c r="J3" s="376">
        <v>12</v>
      </c>
      <c r="K3" s="376">
        <v>12</v>
      </c>
      <c r="L3" s="376">
        <v>12</v>
      </c>
      <c r="M3" s="376">
        <v>12</v>
      </c>
      <c r="N3" s="376">
        <v>12</v>
      </c>
      <c r="O3" s="376">
        <v>12</v>
      </c>
      <c r="P3" s="376">
        <v>12</v>
      </c>
      <c r="Q3" s="376"/>
      <c r="R3" s="245"/>
      <c r="S3" s="246">
        <f>(SUM(E3:H3)*160)+(SUM(I3:M3)*125)+(SUM(N3:R3)*100)</f>
        <v>17500</v>
      </c>
      <c r="T3" s="288"/>
    </row>
    <row r="4" spans="1:21" x14ac:dyDescent="0.2">
      <c r="A4" s="270">
        <v>1</v>
      </c>
      <c r="B4" s="249">
        <v>43082</v>
      </c>
      <c r="C4" s="257">
        <f>H19</f>
        <v>0</v>
      </c>
      <c r="D4" s="266" t="s">
        <v>104</v>
      </c>
      <c r="E4" s="377"/>
      <c r="F4" s="377"/>
      <c r="G4" s="377"/>
      <c r="H4" s="377"/>
      <c r="I4" s="377"/>
      <c r="J4" s="377"/>
      <c r="K4" s="377"/>
      <c r="L4" s="377"/>
      <c r="M4" s="377"/>
      <c r="N4" s="377"/>
      <c r="O4" s="377"/>
      <c r="P4" s="377"/>
      <c r="Q4" s="388">
        <v>12</v>
      </c>
      <c r="R4" s="271">
        <v>12</v>
      </c>
      <c r="S4" s="241">
        <f t="shared" ref="S4:S41" si="0">(SUM(E4:H4)*160)+(SUM(I4:M4)*125)+(SUM(N4:R4)*100)</f>
        <v>2400</v>
      </c>
      <c r="T4" s="288"/>
    </row>
    <row r="5" spans="1:21" x14ac:dyDescent="0.2">
      <c r="A5" s="272">
        <v>2</v>
      </c>
      <c r="B5" s="250" t="s">
        <v>105</v>
      </c>
      <c r="C5" s="258" t="s">
        <v>106</v>
      </c>
      <c r="D5" s="258" t="s">
        <v>106</v>
      </c>
      <c r="E5" s="378">
        <v>4</v>
      </c>
      <c r="F5" s="378">
        <v>12</v>
      </c>
      <c r="G5" s="378">
        <v>12</v>
      </c>
      <c r="H5" s="378">
        <v>12</v>
      </c>
      <c r="I5" s="378">
        <v>12</v>
      </c>
      <c r="J5" s="378">
        <v>12</v>
      </c>
      <c r="K5" s="378">
        <v>12</v>
      </c>
      <c r="L5" s="378">
        <v>12</v>
      </c>
      <c r="M5" s="378">
        <v>12</v>
      </c>
      <c r="N5" s="378">
        <v>12</v>
      </c>
      <c r="O5" s="378">
        <v>12</v>
      </c>
      <c r="P5" s="378">
        <v>12</v>
      </c>
      <c r="Q5" s="378">
        <v>12</v>
      </c>
      <c r="R5" s="242">
        <v>12</v>
      </c>
      <c r="S5" s="243">
        <f t="shared" si="0"/>
        <v>19900</v>
      </c>
      <c r="T5" s="289"/>
    </row>
    <row r="6" spans="1:21" x14ac:dyDescent="0.2">
      <c r="A6" s="273">
        <v>3</v>
      </c>
      <c r="B6" s="251">
        <v>38624</v>
      </c>
      <c r="C6" s="259" t="s">
        <v>103</v>
      </c>
      <c r="D6" s="259" t="s">
        <v>103</v>
      </c>
      <c r="E6" s="379">
        <v>4</v>
      </c>
      <c r="F6" s="379">
        <v>12</v>
      </c>
      <c r="G6" s="379">
        <v>12</v>
      </c>
      <c r="H6" s="379">
        <v>12</v>
      </c>
      <c r="I6" s="379">
        <v>12</v>
      </c>
      <c r="J6" s="379">
        <v>12</v>
      </c>
      <c r="K6" s="379">
        <v>12</v>
      </c>
      <c r="L6" s="379">
        <v>12</v>
      </c>
      <c r="M6" s="379">
        <v>12</v>
      </c>
      <c r="N6" s="379">
        <v>12</v>
      </c>
      <c r="O6" s="379">
        <v>12</v>
      </c>
      <c r="P6" s="379">
        <v>12</v>
      </c>
      <c r="Q6" s="379"/>
      <c r="R6" s="244"/>
      <c r="S6" s="247">
        <f t="shared" si="0"/>
        <v>17500</v>
      </c>
      <c r="T6" s="288"/>
    </row>
    <row r="7" spans="1:21" x14ac:dyDescent="0.2">
      <c r="A7" s="270">
        <v>3</v>
      </c>
      <c r="B7" s="249">
        <v>43082</v>
      </c>
      <c r="C7" s="260" t="s">
        <v>103</v>
      </c>
      <c r="D7" s="266" t="s">
        <v>104</v>
      </c>
      <c r="E7" s="377"/>
      <c r="F7" s="377"/>
      <c r="G7" s="377"/>
      <c r="H7" s="377"/>
      <c r="I7" s="377"/>
      <c r="J7" s="377"/>
      <c r="K7" s="377"/>
      <c r="L7" s="377"/>
      <c r="M7" s="377"/>
      <c r="N7" s="377"/>
      <c r="O7" s="377"/>
      <c r="P7" s="377"/>
      <c r="Q7" s="388">
        <v>12</v>
      </c>
      <c r="R7" s="271">
        <v>12</v>
      </c>
      <c r="S7" s="241">
        <f t="shared" si="0"/>
        <v>2400</v>
      </c>
      <c r="T7" s="288"/>
    </row>
    <row r="8" spans="1:21" x14ac:dyDescent="0.2">
      <c r="A8" s="274">
        <v>4</v>
      </c>
      <c r="B8" s="252">
        <v>40178</v>
      </c>
      <c r="C8" s="261" t="s">
        <v>103</v>
      </c>
      <c r="D8" s="261" t="s">
        <v>107</v>
      </c>
      <c r="E8" s="320"/>
      <c r="F8" s="320"/>
      <c r="G8" s="320"/>
      <c r="H8" s="320"/>
      <c r="I8" s="320">
        <v>12</v>
      </c>
      <c r="J8" s="320">
        <v>12</v>
      </c>
      <c r="K8" s="320">
        <v>12</v>
      </c>
      <c r="L8" s="320">
        <v>12</v>
      </c>
      <c r="M8" s="320">
        <v>12</v>
      </c>
      <c r="N8" s="320">
        <v>12</v>
      </c>
      <c r="O8" s="320">
        <v>12</v>
      </c>
      <c r="P8" s="320">
        <v>12</v>
      </c>
      <c r="Q8" s="320">
        <v>12</v>
      </c>
      <c r="R8" s="13">
        <v>12</v>
      </c>
      <c r="S8" s="85">
        <f t="shared" si="0"/>
        <v>13500</v>
      </c>
      <c r="T8" s="288"/>
    </row>
    <row r="9" spans="1:21" x14ac:dyDescent="0.2">
      <c r="A9" s="274">
        <v>5</v>
      </c>
      <c r="B9" s="252">
        <v>40158</v>
      </c>
      <c r="C9" s="261" t="s">
        <v>103</v>
      </c>
      <c r="D9" s="261" t="s">
        <v>108</v>
      </c>
      <c r="E9" s="320"/>
      <c r="F9" s="320"/>
      <c r="G9" s="320"/>
      <c r="H9" s="320"/>
      <c r="I9" s="320">
        <v>12</v>
      </c>
      <c r="J9" s="320">
        <v>12</v>
      </c>
      <c r="K9" s="320">
        <v>12</v>
      </c>
      <c r="L9" s="320">
        <v>12</v>
      </c>
      <c r="M9" s="320">
        <v>12</v>
      </c>
      <c r="N9" s="320">
        <v>12</v>
      </c>
      <c r="O9" s="320">
        <v>12</v>
      </c>
      <c r="P9" s="320">
        <v>12</v>
      </c>
      <c r="Q9" s="320">
        <v>12</v>
      </c>
      <c r="R9" s="13">
        <v>12</v>
      </c>
      <c r="S9" s="85">
        <f t="shared" si="0"/>
        <v>13500</v>
      </c>
      <c r="T9" s="288"/>
    </row>
    <row r="10" spans="1:21" x14ac:dyDescent="0.2">
      <c r="A10" s="274">
        <v>6</v>
      </c>
      <c r="B10" s="252">
        <v>40116</v>
      </c>
      <c r="C10" s="261" t="s">
        <v>103</v>
      </c>
      <c r="D10" s="261" t="s">
        <v>109</v>
      </c>
      <c r="E10" s="320"/>
      <c r="F10" s="320"/>
      <c r="G10" s="320"/>
      <c r="H10" s="320">
        <v>2</v>
      </c>
      <c r="I10" s="320">
        <v>12</v>
      </c>
      <c r="J10" s="320">
        <v>12</v>
      </c>
      <c r="K10" s="320">
        <v>12</v>
      </c>
      <c r="L10" s="320">
        <v>12</v>
      </c>
      <c r="M10" s="320">
        <v>12</v>
      </c>
      <c r="N10" s="320">
        <v>12</v>
      </c>
      <c r="O10" s="320">
        <v>12</v>
      </c>
      <c r="P10" s="320">
        <v>12</v>
      </c>
      <c r="Q10" s="320">
        <v>12</v>
      </c>
      <c r="R10" s="13">
        <v>12</v>
      </c>
      <c r="S10" s="85">
        <f t="shared" si="0"/>
        <v>13820</v>
      </c>
      <c r="T10" s="288"/>
    </row>
    <row r="11" spans="1:21" x14ac:dyDescent="0.2">
      <c r="A11" s="275">
        <v>7</v>
      </c>
      <c r="B11" s="253">
        <v>40171</v>
      </c>
      <c r="C11" s="262" t="s">
        <v>103</v>
      </c>
      <c r="D11" s="262" t="s">
        <v>110</v>
      </c>
      <c r="E11" s="380"/>
      <c r="F11" s="380"/>
      <c r="G11" s="380"/>
      <c r="H11" s="380"/>
      <c r="I11" s="380">
        <v>12</v>
      </c>
      <c r="J11" s="380">
        <v>12</v>
      </c>
      <c r="K11" s="380">
        <v>12</v>
      </c>
      <c r="L11" s="380">
        <v>12</v>
      </c>
      <c r="M11" s="380">
        <v>12</v>
      </c>
      <c r="N11" s="380">
        <v>12</v>
      </c>
      <c r="O11" s="380">
        <v>12</v>
      </c>
      <c r="P11" s="380">
        <v>12</v>
      </c>
      <c r="Q11" s="380">
        <v>4</v>
      </c>
      <c r="R11" s="276"/>
      <c r="S11" s="84">
        <f t="shared" si="0"/>
        <v>11500</v>
      </c>
      <c r="T11" s="288"/>
    </row>
    <row r="12" spans="1:21" x14ac:dyDescent="0.2">
      <c r="A12" s="277">
        <v>7</v>
      </c>
      <c r="B12" s="254">
        <v>43210</v>
      </c>
      <c r="C12" s="263" t="s">
        <v>110</v>
      </c>
      <c r="D12" s="263" t="s">
        <v>111</v>
      </c>
      <c r="E12" s="381"/>
      <c r="F12" s="381"/>
      <c r="G12" s="381"/>
      <c r="H12" s="381"/>
      <c r="I12" s="381"/>
      <c r="J12" s="381"/>
      <c r="K12" s="381"/>
      <c r="L12" s="381"/>
      <c r="M12" s="381"/>
      <c r="N12" s="381"/>
      <c r="O12" s="381"/>
      <c r="P12" s="381"/>
      <c r="Q12" s="385">
        <v>8</v>
      </c>
      <c r="R12" s="12">
        <v>12</v>
      </c>
      <c r="S12" s="86">
        <f t="shared" si="0"/>
        <v>2000</v>
      </c>
      <c r="T12" s="288"/>
    </row>
    <row r="13" spans="1:21" x14ac:dyDescent="0.2">
      <c r="A13" s="275">
        <v>8</v>
      </c>
      <c r="B13" s="253">
        <v>38618</v>
      </c>
      <c r="C13" s="262" t="s">
        <v>103</v>
      </c>
      <c r="D13" s="267" t="s">
        <v>394</v>
      </c>
      <c r="E13" s="380">
        <v>4</v>
      </c>
      <c r="F13" s="380">
        <v>12</v>
      </c>
      <c r="G13" s="380">
        <v>12</v>
      </c>
      <c r="H13" s="380">
        <v>12</v>
      </c>
      <c r="I13" s="380">
        <v>12</v>
      </c>
      <c r="J13" s="380">
        <v>12</v>
      </c>
      <c r="K13" s="380">
        <v>12</v>
      </c>
      <c r="L13" s="380">
        <v>12</v>
      </c>
      <c r="M13" s="380">
        <v>12</v>
      </c>
      <c r="N13" s="380">
        <v>12</v>
      </c>
      <c r="O13" s="380">
        <v>12</v>
      </c>
      <c r="P13" s="380">
        <v>12</v>
      </c>
      <c r="Q13" s="380">
        <v>10</v>
      </c>
      <c r="R13" s="276"/>
      <c r="S13" s="84">
        <f t="shared" si="0"/>
        <v>18500</v>
      </c>
      <c r="T13" s="290"/>
    </row>
    <row r="14" spans="1:21" x14ac:dyDescent="0.2">
      <c r="A14" s="277">
        <v>8</v>
      </c>
      <c r="B14" s="254">
        <v>43404</v>
      </c>
      <c r="C14" s="264" t="s">
        <v>394</v>
      </c>
      <c r="D14" s="268" t="s">
        <v>365</v>
      </c>
      <c r="E14" s="381"/>
      <c r="F14" s="381"/>
      <c r="G14" s="381"/>
      <c r="H14" s="381"/>
      <c r="I14" s="381"/>
      <c r="J14" s="381"/>
      <c r="K14" s="381"/>
      <c r="L14" s="381"/>
      <c r="M14" s="381"/>
      <c r="N14" s="381"/>
      <c r="O14" s="381"/>
      <c r="P14" s="381"/>
      <c r="Q14" s="381">
        <v>2</v>
      </c>
      <c r="R14" s="12">
        <v>12</v>
      </c>
      <c r="S14" s="86">
        <f t="shared" si="0"/>
        <v>1400</v>
      </c>
      <c r="T14" s="289"/>
    </row>
    <row r="15" spans="1:21" x14ac:dyDescent="0.2">
      <c r="A15" s="275">
        <v>9</v>
      </c>
      <c r="B15" s="253">
        <v>38651</v>
      </c>
      <c r="C15" s="262" t="s">
        <v>103</v>
      </c>
      <c r="D15" s="262" t="s">
        <v>112</v>
      </c>
      <c r="E15" s="380">
        <v>4</v>
      </c>
      <c r="F15" s="380">
        <v>12</v>
      </c>
      <c r="G15" s="380">
        <v>9</v>
      </c>
      <c r="H15" s="380"/>
      <c r="I15" s="380"/>
      <c r="J15" s="380"/>
      <c r="K15" s="380"/>
      <c r="L15" s="380"/>
      <c r="M15" s="380"/>
      <c r="N15" s="380"/>
      <c r="O15" s="380"/>
      <c r="P15" s="380"/>
      <c r="Q15" s="380"/>
      <c r="R15" s="276"/>
      <c r="S15" s="84">
        <f t="shared" si="0"/>
        <v>4000</v>
      </c>
      <c r="T15" s="288"/>
    </row>
    <row r="16" spans="1:21" x14ac:dyDescent="0.2">
      <c r="A16" s="277">
        <v>9</v>
      </c>
      <c r="B16" s="254">
        <v>39710</v>
      </c>
      <c r="C16" s="263" t="s">
        <v>112</v>
      </c>
      <c r="D16" s="268" t="s">
        <v>364</v>
      </c>
      <c r="E16" s="381"/>
      <c r="F16" s="381"/>
      <c r="G16" s="385">
        <v>3</v>
      </c>
      <c r="H16" s="381">
        <v>12</v>
      </c>
      <c r="I16" s="381">
        <v>12</v>
      </c>
      <c r="J16" s="381">
        <v>12</v>
      </c>
      <c r="K16" s="381">
        <v>12</v>
      </c>
      <c r="L16" s="381">
        <v>12</v>
      </c>
      <c r="M16" s="381">
        <v>12</v>
      </c>
      <c r="N16" s="381">
        <v>12</v>
      </c>
      <c r="O16" s="381">
        <v>12</v>
      </c>
      <c r="P16" s="381">
        <v>12</v>
      </c>
      <c r="Q16" s="381">
        <v>12</v>
      </c>
      <c r="R16" s="12">
        <v>12</v>
      </c>
      <c r="S16" s="86">
        <f t="shared" si="0"/>
        <v>15900</v>
      </c>
      <c r="T16" s="289"/>
    </row>
    <row r="17" spans="1:21" x14ac:dyDescent="0.2">
      <c r="A17" s="275">
        <v>10</v>
      </c>
      <c r="B17" s="253">
        <v>38686</v>
      </c>
      <c r="C17" s="262" t="s">
        <v>103</v>
      </c>
      <c r="D17" s="262" t="s">
        <v>113</v>
      </c>
      <c r="E17" s="380">
        <v>4</v>
      </c>
      <c r="F17" s="380">
        <v>12</v>
      </c>
      <c r="G17" s="380">
        <v>12</v>
      </c>
      <c r="H17" s="380">
        <v>12</v>
      </c>
      <c r="I17" s="380">
        <v>12</v>
      </c>
      <c r="J17" s="380">
        <v>12</v>
      </c>
      <c r="K17" s="380">
        <v>12</v>
      </c>
      <c r="L17" s="380">
        <v>12</v>
      </c>
      <c r="M17" s="380">
        <v>12</v>
      </c>
      <c r="N17" s="380">
        <v>12</v>
      </c>
      <c r="O17" s="380">
        <v>12</v>
      </c>
      <c r="P17" s="380">
        <v>11</v>
      </c>
      <c r="Q17" s="380"/>
      <c r="R17" s="276"/>
      <c r="S17" s="84">
        <f t="shared" si="0"/>
        <v>17400</v>
      </c>
      <c r="T17" s="288"/>
    </row>
    <row r="18" spans="1:21" x14ac:dyDescent="0.2">
      <c r="A18" s="277">
        <v>10</v>
      </c>
      <c r="B18" s="254">
        <v>43034</v>
      </c>
      <c r="C18" s="263" t="s">
        <v>113</v>
      </c>
      <c r="D18" s="263" t="s">
        <v>114</v>
      </c>
      <c r="E18" s="381"/>
      <c r="F18" s="381"/>
      <c r="G18" s="381"/>
      <c r="H18" s="381"/>
      <c r="I18" s="381"/>
      <c r="J18" s="381"/>
      <c r="K18" s="381"/>
      <c r="L18" s="381"/>
      <c r="M18" s="381"/>
      <c r="N18" s="381"/>
      <c r="O18" s="381"/>
      <c r="P18" s="385">
        <v>1</v>
      </c>
      <c r="Q18" s="381">
        <v>12</v>
      </c>
      <c r="R18" s="12">
        <v>12</v>
      </c>
      <c r="S18" s="86">
        <f t="shared" si="0"/>
        <v>2500</v>
      </c>
      <c r="T18" s="288"/>
    </row>
    <row r="19" spans="1:21" s="292" customFormat="1" x14ac:dyDescent="0.2">
      <c r="A19" s="278">
        <v>11</v>
      </c>
      <c r="B19" s="255">
        <v>38701</v>
      </c>
      <c r="C19" s="265" t="s">
        <v>103</v>
      </c>
      <c r="D19" s="265" t="s">
        <v>115</v>
      </c>
      <c r="E19" s="382"/>
      <c r="F19" s="383"/>
      <c r="G19" s="383"/>
      <c r="H19" s="383"/>
      <c r="I19" s="383"/>
      <c r="J19" s="383"/>
      <c r="K19" s="383"/>
      <c r="L19" s="383"/>
      <c r="M19" s="383"/>
      <c r="N19" s="383"/>
      <c r="O19" s="383"/>
      <c r="P19" s="383"/>
      <c r="Q19" s="383"/>
      <c r="R19" s="280"/>
      <c r="S19" s="87">
        <f t="shared" si="0"/>
        <v>0</v>
      </c>
      <c r="T19" s="291"/>
      <c r="U19" s="280"/>
    </row>
    <row r="20" spans="1:21" x14ac:dyDescent="0.2">
      <c r="A20" s="275">
        <v>11</v>
      </c>
      <c r="B20" s="253">
        <v>38875</v>
      </c>
      <c r="C20" s="262" t="s">
        <v>115</v>
      </c>
      <c r="D20" s="262" t="s">
        <v>103</v>
      </c>
      <c r="E20" s="380">
        <v>4</v>
      </c>
      <c r="F20" s="380">
        <v>12</v>
      </c>
      <c r="G20" s="380">
        <v>12</v>
      </c>
      <c r="H20" s="380">
        <v>12</v>
      </c>
      <c r="I20" s="380">
        <v>12</v>
      </c>
      <c r="J20" s="380">
        <v>12</v>
      </c>
      <c r="K20" s="380">
        <v>12</v>
      </c>
      <c r="L20" s="380">
        <v>12</v>
      </c>
      <c r="M20" s="380">
        <v>12</v>
      </c>
      <c r="N20" s="380">
        <v>5</v>
      </c>
      <c r="O20" s="380"/>
      <c r="P20" s="380"/>
      <c r="Q20" s="380"/>
      <c r="R20" s="276"/>
      <c r="S20" s="84">
        <f t="shared" si="0"/>
        <v>14400</v>
      </c>
      <c r="T20" s="288"/>
    </row>
    <row r="21" spans="1:21" x14ac:dyDescent="0.2">
      <c r="A21" s="277">
        <v>11</v>
      </c>
      <c r="B21" s="254">
        <v>42153</v>
      </c>
      <c r="C21" s="263" t="s">
        <v>103</v>
      </c>
      <c r="D21" s="263" t="s">
        <v>116</v>
      </c>
      <c r="E21" s="381"/>
      <c r="F21" s="381"/>
      <c r="G21" s="381"/>
      <c r="H21" s="381"/>
      <c r="I21" s="381"/>
      <c r="J21" s="381"/>
      <c r="K21" s="381"/>
      <c r="L21" s="381"/>
      <c r="M21" s="381"/>
      <c r="N21" s="381">
        <v>7</v>
      </c>
      <c r="O21" s="381">
        <v>12</v>
      </c>
      <c r="P21" s="381">
        <v>12</v>
      </c>
      <c r="Q21" s="381">
        <v>12</v>
      </c>
      <c r="R21" s="12">
        <v>12</v>
      </c>
      <c r="S21" s="86">
        <f t="shared" si="0"/>
        <v>5500</v>
      </c>
      <c r="T21" s="289"/>
    </row>
    <row r="22" spans="1:21" x14ac:dyDescent="0.2">
      <c r="A22" s="274">
        <v>12</v>
      </c>
      <c r="B22" s="252">
        <v>38699</v>
      </c>
      <c r="C22" s="261" t="s">
        <v>103</v>
      </c>
      <c r="D22" s="261" t="s">
        <v>117</v>
      </c>
      <c r="E22" s="320">
        <v>4</v>
      </c>
      <c r="F22" s="320">
        <v>12</v>
      </c>
      <c r="G22" s="320">
        <v>12</v>
      </c>
      <c r="H22" s="320">
        <v>12</v>
      </c>
      <c r="I22" s="320">
        <v>12</v>
      </c>
      <c r="J22" s="320">
        <v>12</v>
      </c>
      <c r="K22" s="320">
        <v>12</v>
      </c>
      <c r="L22" s="320">
        <v>12</v>
      </c>
      <c r="M22" s="320">
        <v>12</v>
      </c>
      <c r="N22" s="320">
        <v>12</v>
      </c>
      <c r="O22" s="320">
        <v>12</v>
      </c>
      <c r="P22" s="320">
        <v>12</v>
      </c>
      <c r="Q22" s="320">
        <v>12</v>
      </c>
      <c r="R22" s="13">
        <v>12</v>
      </c>
      <c r="S22" s="85">
        <f t="shared" si="0"/>
        <v>19900</v>
      </c>
      <c r="T22" s="288"/>
    </row>
    <row r="23" spans="1:21" x14ac:dyDescent="0.2">
      <c r="A23" s="275">
        <v>13</v>
      </c>
      <c r="B23" s="253">
        <v>40154</v>
      </c>
      <c r="C23" s="262" t="s">
        <v>103</v>
      </c>
      <c r="D23" s="262" t="s">
        <v>118</v>
      </c>
      <c r="E23" s="380"/>
      <c r="F23" s="380"/>
      <c r="G23" s="380"/>
      <c r="H23" s="380"/>
      <c r="I23" s="380">
        <v>12</v>
      </c>
      <c r="J23" s="380">
        <v>12</v>
      </c>
      <c r="K23" s="380">
        <v>12</v>
      </c>
      <c r="L23" s="380">
        <v>12</v>
      </c>
      <c r="M23" s="380">
        <v>12</v>
      </c>
      <c r="N23" s="380">
        <v>11</v>
      </c>
      <c r="O23" s="380"/>
      <c r="P23" s="380"/>
      <c r="Q23" s="380"/>
      <c r="R23" s="276"/>
      <c r="S23" s="84">
        <f t="shared" si="0"/>
        <v>8600</v>
      </c>
      <c r="T23" s="288"/>
    </row>
    <row r="24" spans="1:21" x14ac:dyDescent="0.2">
      <c r="A24" s="277">
        <v>13</v>
      </c>
      <c r="B24" s="254">
        <v>42331</v>
      </c>
      <c r="C24" s="263" t="s">
        <v>118</v>
      </c>
      <c r="D24" s="263" t="s">
        <v>119</v>
      </c>
      <c r="E24" s="381"/>
      <c r="F24" s="381"/>
      <c r="G24" s="381"/>
      <c r="H24" s="381"/>
      <c r="I24" s="381"/>
      <c r="J24" s="381"/>
      <c r="K24" s="381"/>
      <c r="L24" s="381"/>
      <c r="M24" s="381"/>
      <c r="N24" s="385">
        <v>1</v>
      </c>
      <c r="O24" s="381">
        <v>12</v>
      </c>
      <c r="P24" s="381">
        <v>12</v>
      </c>
      <c r="Q24" s="381">
        <v>12</v>
      </c>
      <c r="R24" s="12">
        <v>12</v>
      </c>
      <c r="S24" s="86">
        <f t="shared" si="0"/>
        <v>4900</v>
      </c>
      <c r="T24" s="288"/>
    </row>
    <row r="25" spans="1:21" x14ac:dyDescent="0.2">
      <c r="A25" s="275">
        <v>14</v>
      </c>
      <c r="B25" s="253">
        <v>38686</v>
      </c>
      <c r="C25" s="262" t="s">
        <v>103</v>
      </c>
      <c r="D25" s="262" t="s">
        <v>120</v>
      </c>
      <c r="E25" s="380">
        <v>4</v>
      </c>
      <c r="F25" s="380">
        <v>12</v>
      </c>
      <c r="G25" s="380">
        <v>12</v>
      </c>
      <c r="H25" s="380">
        <v>12</v>
      </c>
      <c r="I25" s="380">
        <v>12</v>
      </c>
      <c r="J25" s="380">
        <v>12</v>
      </c>
      <c r="K25" s="380">
        <v>12</v>
      </c>
      <c r="L25" s="380">
        <v>12</v>
      </c>
      <c r="M25" s="380">
        <v>12</v>
      </c>
      <c r="N25" s="380">
        <v>7</v>
      </c>
      <c r="O25" s="380"/>
      <c r="P25" s="380"/>
      <c r="Q25" s="380"/>
      <c r="R25" s="276"/>
      <c r="S25" s="84">
        <f t="shared" si="0"/>
        <v>14600</v>
      </c>
      <c r="T25" s="288"/>
    </row>
    <row r="26" spans="1:21" x14ac:dyDescent="0.2">
      <c r="A26" s="277">
        <v>14</v>
      </c>
      <c r="B26" s="254">
        <v>42209</v>
      </c>
      <c r="C26" s="263" t="s">
        <v>121</v>
      </c>
      <c r="D26" s="263" t="s">
        <v>122</v>
      </c>
      <c r="E26" s="381"/>
      <c r="F26" s="381"/>
      <c r="G26" s="381"/>
      <c r="H26" s="381"/>
      <c r="I26" s="381"/>
      <c r="J26" s="381"/>
      <c r="K26" s="381"/>
      <c r="L26" s="381"/>
      <c r="M26" s="381"/>
      <c r="N26" s="385">
        <v>5</v>
      </c>
      <c r="O26" s="381">
        <v>12</v>
      </c>
      <c r="P26" s="381">
        <v>12</v>
      </c>
      <c r="Q26" s="381">
        <v>12</v>
      </c>
      <c r="R26" s="12">
        <v>12</v>
      </c>
      <c r="S26" s="86">
        <f t="shared" si="0"/>
        <v>5300</v>
      </c>
      <c r="T26" s="288"/>
    </row>
    <row r="27" spans="1:21" x14ac:dyDescent="0.2">
      <c r="A27" s="275">
        <v>15</v>
      </c>
      <c r="B27" s="253">
        <v>38624</v>
      </c>
      <c r="C27" s="262" t="s">
        <v>103</v>
      </c>
      <c r="D27" s="262" t="s">
        <v>123</v>
      </c>
      <c r="E27" s="380">
        <v>4</v>
      </c>
      <c r="F27" s="380">
        <v>12</v>
      </c>
      <c r="G27" s="380">
        <v>12</v>
      </c>
      <c r="H27" s="380">
        <v>12</v>
      </c>
      <c r="I27" s="380">
        <v>12</v>
      </c>
      <c r="J27" s="380">
        <v>12</v>
      </c>
      <c r="K27" s="380">
        <v>12</v>
      </c>
      <c r="L27" s="380">
        <v>12</v>
      </c>
      <c r="M27" s="380">
        <v>12</v>
      </c>
      <c r="N27" s="380">
        <v>12</v>
      </c>
      <c r="O27" s="380">
        <v>12</v>
      </c>
      <c r="P27" s="380">
        <v>12</v>
      </c>
      <c r="Q27" s="380">
        <v>11</v>
      </c>
      <c r="R27" s="276"/>
      <c r="S27" s="84">
        <f t="shared" si="0"/>
        <v>18600</v>
      </c>
      <c r="T27" s="288"/>
    </row>
    <row r="28" spans="1:21" x14ac:dyDescent="0.2">
      <c r="A28" s="277">
        <v>15</v>
      </c>
      <c r="B28" s="254">
        <v>43411</v>
      </c>
      <c r="C28" s="263" t="s">
        <v>123</v>
      </c>
      <c r="D28" s="263" t="s">
        <v>124</v>
      </c>
      <c r="E28" s="381"/>
      <c r="F28" s="381"/>
      <c r="G28" s="381"/>
      <c r="H28" s="381"/>
      <c r="I28" s="381"/>
      <c r="J28" s="381"/>
      <c r="K28" s="381"/>
      <c r="L28" s="381"/>
      <c r="M28" s="381"/>
      <c r="N28" s="381"/>
      <c r="O28" s="381"/>
      <c r="P28" s="381"/>
      <c r="Q28" s="385">
        <v>1</v>
      </c>
      <c r="R28" s="276">
        <v>12</v>
      </c>
      <c r="S28" s="86">
        <f t="shared" si="0"/>
        <v>1300</v>
      </c>
      <c r="T28" s="288"/>
    </row>
    <row r="29" spans="1:21" x14ac:dyDescent="0.2">
      <c r="A29" s="274">
        <v>16</v>
      </c>
      <c r="B29" s="252">
        <v>40119</v>
      </c>
      <c r="C29" s="261" t="s">
        <v>103</v>
      </c>
      <c r="D29" s="261" t="s">
        <v>125</v>
      </c>
      <c r="E29" s="320"/>
      <c r="F29" s="320"/>
      <c r="G29" s="320"/>
      <c r="H29" s="384">
        <v>1</v>
      </c>
      <c r="I29" s="320">
        <v>12</v>
      </c>
      <c r="J29" s="320">
        <v>12</v>
      </c>
      <c r="K29" s="320">
        <v>12</v>
      </c>
      <c r="L29" s="320">
        <v>12</v>
      </c>
      <c r="M29" s="320">
        <v>12</v>
      </c>
      <c r="N29" s="320">
        <v>12</v>
      </c>
      <c r="O29" s="320">
        <v>12</v>
      </c>
      <c r="P29" s="320">
        <v>12</v>
      </c>
      <c r="Q29" s="320">
        <v>12</v>
      </c>
      <c r="R29" s="13">
        <v>12</v>
      </c>
      <c r="S29" s="85">
        <f t="shared" si="0"/>
        <v>13660</v>
      </c>
      <c r="T29" s="288"/>
    </row>
    <row r="30" spans="1:21" s="292" customFormat="1" x14ac:dyDescent="0.2">
      <c r="A30" s="278">
        <v>17</v>
      </c>
      <c r="B30" s="255">
        <v>38874</v>
      </c>
      <c r="C30" s="265" t="s">
        <v>103</v>
      </c>
      <c r="D30" s="265" t="s">
        <v>115</v>
      </c>
      <c r="E30" s="382">
        <v>4</v>
      </c>
      <c r="F30" s="383">
        <v>12</v>
      </c>
      <c r="G30" s="383">
        <v>12</v>
      </c>
      <c r="H30" s="383">
        <v>12</v>
      </c>
      <c r="I30" s="383">
        <v>12</v>
      </c>
      <c r="J30" s="383">
        <v>12</v>
      </c>
      <c r="K30" s="383"/>
      <c r="L30" s="383"/>
      <c r="M30" s="383"/>
      <c r="N30" s="383"/>
      <c r="O30" s="383"/>
      <c r="P30" s="383"/>
      <c r="Q30" s="383"/>
      <c r="R30" s="280"/>
      <c r="S30" s="87">
        <f t="shared" si="0"/>
        <v>9400</v>
      </c>
      <c r="T30" s="291"/>
      <c r="U30" s="280"/>
    </row>
    <row r="31" spans="1:21" x14ac:dyDescent="0.2">
      <c r="A31" s="275">
        <v>17</v>
      </c>
      <c r="B31" s="253">
        <v>40885</v>
      </c>
      <c r="C31" s="262" t="s">
        <v>115</v>
      </c>
      <c r="D31" s="262" t="s">
        <v>126</v>
      </c>
      <c r="E31" s="380"/>
      <c r="F31" s="380"/>
      <c r="G31" s="380"/>
      <c r="H31" s="380"/>
      <c r="I31" s="380"/>
      <c r="J31" s="380"/>
      <c r="K31" s="380">
        <v>12</v>
      </c>
      <c r="L31" s="380">
        <v>12</v>
      </c>
      <c r="M31" s="380">
        <v>12</v>
      </c>
      <c r="N31" s="380">
        <v>12</v>
      </c>
      <c r="O31" s="380">
        <v>10</v>
      </c>
      <c r="P31" s="380"/>
      <c r="Q31" s="380"/>
      <c r="R31" s="276"/>
      <c r="S31" s="84">
        <f t="shared" si="0"/>
        <v>6700</v>
      </c>
      <c r="T31" s="288"/>
    </row>
    <row r="32" spans="1:21" x14ac:dyDescent="0.2">
      <c r="A32" s="277">
        <v>17</v>
      </c>
      <c r="B32" s="254">
        <v>42653</v>
      </c>
      <c r="C32" s="263" t="s">
        <v>126</v>
      </c>
      <c r="D32" s="263" t="s">
        <v>127</v>
      </c>
      <c r="E32" s="381"/>
      <c r="F32" s="381"/>
      <c r="G32" s="381"/>
      <c r="H32" s="381"/>
      <c r="I32" s="381"/>
      <c r="J32" s="381"/>
      <c r="K32" s="381"/>
      <c r="L32" s="381"/>
      <c r="M32" s="381"/>
      <c r="N32" s="381"/>
      <c r="O32" s="386">
        <v>2</v>
      </c>
      <c r="P32" s="381">
        <v>12</v>
      </c>
      <c r="Q32" s="381">
        <v>12</v>
      </c>
      <c r="R32" s="12">
        <v>12</v>
      </c>
      <c r="S32" s="86">
        <f t="shared" si="0"/>
        <v>3800</v>
      </c>
      <c r="T32" s="288"/>
    </row>
    <row r="33" spans="1:21" x14ac:dyDescent="0.2">
      <c r="A33" s="274">
        <v>18</v>
      </c>
      <c r="B33" s="252">
        <v>39450</v>
      </c>
      <c r="C33" s="261" t="s">
        <v>103</v>
      </c>
      <c r="D33" s="261" t="s">
        <v>128</v>
      </c>
      <c r="E33" s="320"/>
      <c r="F33" s="320"/>
      <c r="G33" s="320">
        <v>11</v>
      </c>
      <c r="H33" s="320">
        <v>12</v>
      </c>
      <c r="I33" s="320">
        <v>12</v>
      </c>
      <c r="J33" s="320">
        <v>12</v>
      </c>
      <c r="K33" s="320">
        <v>12</v>
      </c>
      <c r="L33" s="320">
        <v>12</v>
      </c>
      <c r="M33" s="320">
        <v>12</v>
      </c>
      <c r="N33" s="320">
        <v>12</v>
      </c>
      <c r="O33" s="320">
        <v>12</v>
      </c>
      <c r="P33" s="320">
        <v>12</v>
      </c>
      <c r="Q33" s="320">
        <v>12</v>
      </c>
      <c r="R33" s="13">
        <v>12</v>
      </c>
      <c r="S33" s="85">
        <f t="shared" si="0"/>
        <v>17180</v>
      </c>
      <c r="T33" s="288"/>
    </row>
    <row r="34" spans="1:21" x14ac:dyDescent="0.2">
      <c r="A34" s="274">
        <v>19</v>
      </c>
      <c r="B34" s="252">
        <v>40171</v>
      </c>
      <c r="C34" s="261" t="s">
        <v>103</v>
      </c>
      <c r="D34" s="261" t="s">
        <v>129</v>
      </c>
      <c r="E34" s="320"/>
      <c r="F34" s="320"/>
      <c r="G34" s="320"/>
      <c r="H34" s="320"/>
      <c r="I34" s="320">
        <v>12</v>
      </c>
      <c r="J34" s="320">
        <v>12</v>
      </c>
      <c r="K34" s="320">
        <v>12</v>
      </c>
      <c r="L34" s="320">
        <v>12</v>
      </c>
      <c r="M34" s="320">
        <v>12</v>
      </c>
      <c r="N34" s="320">
        <v>12</v>
      </c>
      <c r="O34" s="320">
        <v>12</v>
      </c>
      <c r="P34" s="320">
        <v>12</v>
      </c>
      <c r="Q34" s="320">
        <v>12</v>
      </c>
      <c r="R34" s="13">
        <v>12</v>
      </c>
      <c r="S34" s="85">
        <f t="shared" si="0"/>
        <v>13500</v>
      </c>
      <c r="T34" s="288"/>
    </row>
    <row r="35" spans="1:21" x14ac:dyDescent="0.2">
      <c r="A35" s="274">
        <v>20</v>
      </c>
      <c r="B35" s="252">
        <v>39147</v>
      </c>
      <c r="C35" s="261" t="s">
        <v>103</v>
      </c>
      <c r="D35" s="261" t="s">
        <v>130</v>
      </c>
      <c r="E35" s="320"/>
      <c r="F35" s="384">
        <v>9</v>
      </c>
      <c r="G35" s="320">
        <v>12</v>
      </c>
      <c r="H35" s="320">
        <v>12</v>
      </c>
      <c r="I35" s="320">
        <v>12</v>
      </c>
      <c r="J35" s="320">
        <v>12</v>
      </c>
      <c r="K35" s="320">
        <v>12</v>
      </c>
      <c r="L35" s="320">
        <v>12</v>
      </c>
      <c r="M35" s="320">
        <v>12</v>
      </c>
      <c r="N35" s="320">
        <v>12</v>
      </c>
      <c r="O35" s="320">
        <v>12</v>
      </c>
      <c r="P35" s="320">
        <v>12</v>
      </c>
      <c r="Q35" s="320">
        <v>12</v>
      </c>
      <c r="R35" s="13">
        <v>12</v>
      </c>
      <c r="S35" s="85">
        <f t="shared" si="0"/>
        <v>18780</v>
      </c>
      <c r="T35" s="288"/>
    </row>
    <row r="36" spans="1:21" x14ac:dyDescent="0.2">
      <c r="A36" s="274">
        <v>21</v>
      </c>
      <c r="B36" s="252">
        <v>39387</v>
      </c>
      <c r="C36" s="261" t="s">
        <v>103</v>
      </c>
      <c r="D36" s="261" t="s">
        <v>131</v>
      </c>
      <c r="E36" s="320"/>
      <c r="F36" s="384">
        <v>2</v>
      </c>
      <c r="G36" s="387">
        <v>12</v>
      </c>
      <c r="H36" s="387">
        <v>12</v>
      </c>
      <c r="I36" s="387">
        <v>12</v>
      </c>
      <c r="J36" s="387">
        <v>12</v>
      </c>
      <c r="K36" s="387">
        <v>12</v>
      </c>
      <c r="L36" s="387">
        <v>12</v>
      </c>
      <c r="M36" s="387">
        <v>12</v>
      </c>
      <c r="N36" s="387">
        <v>12</v>
      </c>
      <c r="O36" s="387">
        <v>12</v>
      </c>
      <c r="P36" s="387">
        <v>12</v>
      </c>
      <c r="Q36" s="387">
        <v>12</v>
      </c>
      <c r="R36" s="14">
        <v>12</v>
      </c>
      <c r="S36" s="85">
        <f t="shared" si="0"/>
        <v>17660</v>
      </c>
      <c r="T36" s="288"/>
    </row>
    <row r="37" spans="1:21" x14ac:dyDescent="0.2">
      <c r="A37" s="274">
        <v>22</v>
      </c>
      <c r="B37" s="252">
        <v>42180</v>
      </c>
      <c r="C37" s="261" t="s">
        <v>103</v>
      </c>
      <c r="D37" s="261" t="s">
        <v>132</v>
      </c>
      <c r="E37" s="320"/>
      <c r="F37" s="320"/>
      <c r="G37" s="320"/>
      <c r="H37" s="320"/>
      <c r="I37" s="320"/>
      <c r="J37" s="320"/>
      <c r="K37" s="320"/>
      <c r="L37" s="320"/>
      <c r="M37" s="320"/>
      <c r="N37" s="384">
        <v>6</v>
      </c>
      <c r="O37" s="320">
        <v>12</v>
      </c>
      <c r="P37" s="320">
        <v>12</v>
      </c>
      <c r="Q37" s="320">
        <v>12</v>
      </c>
      <c r="R37" s="13">
        <v>12</v>
      </c>
      <c r="S37" s="85">
        <f t="shared" si="0"/>
        <v>5400</v>
      </c>
      <c r="T37" s="288"/>
    </row>
    <row r="38" spans="1:21" x14ac:dyDescent="0.2">
      <c r="A38" s="275">
        <v>23</v>
      </c>
      <c r="B38" s="253">
        <v>40481</v>
      </c>
      <c r="C38" s="262" t="s">
        <v>103</v>
      </c>
      <c r="D38" s="262" t="s">
        <v>133</v>
      </c>
      <c r="E38" s="380"/>
      <c r="F38" s="380"/>
      <c r="G38" s="380"/>
      <c r="H38" s="380"/>
      <c r="I38" s="386">
        <v>2</v>
      </c>
      <c r="J38" s="380">
        <v>12</v>
      </c>
      <c r="K38" s="380">
        <v>12</v>
      </c>
      <c r="L38" s="380">
        <v>12</v>
      </c>
      <c r="M38" s="380">
        <v>12</v>
      </c>
      <c r="N38" s="380">
        <v>12</v>
      </c>
      <c r="O38" s="386">
        <v>9</v>
      </c>
      <c r="P38" s="380"/>
      <c r="Q38" s="380"/>
      <c r="R38" s="276"/>
      <c r="S38" s="84">
        <f t="shared" si="0"/>
        <v>8350</v>
      </c>
      <c r="T38" s="288"/>
    </row>
    <row r="39" spans="1:21" x14ac:dyDescent="0.2">
      <c r="A39" s="277">
        <v>23</v>
      </c>
      <c r="B39" s="254">
        <v>42632</v>
      </c>
      <c r="C39" s="263" t="s">
        <v>133</v>
      </c>
      <c r="D39" s="263" t="s">
        <v>134</v>
      </c>
      <c r="E39" s="381"/>
      <c r="F39" s="381"/>
      <c r="G39" s="381"/>
      <c r="H39" s="381"/>
      <c r="I39" s="381"/>
      <c r="J39" s="381"/>
      <c r="K39" s="381"/>
      <c r="L39" s="381"/>
      <c r="M39" s="381"/>
      <c r="N39" s="381"/>
      <c r="O39" s="381">
        <v>3</v>
      </c>
      <c r="P39" s="381">
        <v>12</v>
      </c>
      <c r="Q39" s="381">
        <v>12</v>
      </c>
      <c r="R39" s="12">
        <v>12</v>
      </c>
      <c r="S39" s="86">
        <f t="shared" si="0"/>
        <v>3900</v>
      </c>
      <c r="T39" s="288"/>
    </row>
    <row r="40" spans="1:21" x14ac:dyDescent="0.2">
      <c r="A40" s="274">
        <v>24</v>
      </c>
      <c r="B40" s="252">
        <v>43140</v>
      </c>
      <c r="C40" s="261" t="s">
        <v>103</v>
      </c>
      <c r="D40" s="261" t="s">
        <v>135</v>
      </c>
      <c r="E40" s="320"/>
      <c r="F40" s="320"/>
      <c r="G40" s="320"/>
      <c r="H40" s="320"/>
      <c r="I40" s="320"/>
      <c r="J40" s="320"/>
      <c r="K40" s="320"/>
      <c r="L40" s="320"/>
      <c r="M40" s="320"/>
      <c r="N40" s="320"/>
      <c r="O40" s="320"/>
      <c r="P40" s="320"/>
      <c r="Q40" s="384">
        <v>11</v>
      </c>
      <c r="R40" s="13">
        <v>12</v>
      </c>
      <c r="S40" s="85">
        <f t="shared" si="0"/>
        <v>2300</v>
      </c>
      <c r="T40" s="288"/>
    </row>
    <row r="41" spans="1:21" ht="17" thickBot="1" x14ac:dyDescent="0.25">
      <c r="A41" s="281">
        <v>25</v>
      </c>
      <c r="B41" s="282">
        <v>43493</v>
      </c>
      <c r="C41" s="283" t="s">
        <v>103</v>
      </c>
      <c r="D41" s="283" t="s">
        <v>136</v>
      </c>
      <c r="E41" s="321"/>
      <c r="F41" s="321"/>
      <c r="G41" s="321"/>
      <c r="H41" s="321"/>
      <c r="I41" s="321"/>
      <c r="J41" s="321"/>
      <c r="K41" s="321"/>
      <c r="L41" s="321"/>
      <c r="M41" s="321"/>
      <c r="N41" s="321"/>
      <c r="O41" s="321"/>
      <c r="P41" s="321"/>
      <c r="Q41" s="321"/>
      <c r="R41" s="284">
        <v>11</v>
      </c>
      <c r="S41" s="88">
        <f t="shared" si="0"/>
        <v>1100</v>
      </c>
      <c r="T41" s="288"/>
    </row>
    <row r="42" spans="1:21" ht="28" customHeight="1" thickBot="1" x14ac:dyDescent="0.25">
      <c r="S42" s="554">
        <f>SUM(S3:S41)</f>
        <v>388550</v>
      </c>
    </row>
    <row r="43" spans="1:21" ht="33" thickBot="1" x14ac:dyDescent="0.25">
      <c r="A43" s="6"/>
      <c r="E43" s="78" t="s">
        <v>406</v>
      </c>
      <c r="F43" s="79">
        <v>2007</v>
      </c>
      <c r="G43" s="79">
        <v>2008</v>
      </c>
      <c r="H43" s="79">
        <v>2009</v>
      </c>
      <c r="I43" s="79">
        <v>2010</v>
      </c>
      <c r="J43" s="79">
        <v>2011</v>
      </c>
      <c r="K43" s="79">
        <v>2012</v>
      </c>
      <c r="L43" s="79">
        <v>2013</v>
      </c>
      <c r="M43" s="79">
        <v>2014</v>
      </c>
      <c r="N43" s="79" t="s">
        <v>223</v>
      </c>
      <c r="O43" s="79">
        <v>2016</v>
      </c>
      <c r="P43" s="79">
        <v>2017</v>
      </c>
      <c r="Q43" s="79">
        <v>2018</v>
      </c>
      <c r="R43" s="80">
        <v>2019</v>
      </c>
    </row>
    <row r="44" spans="1:21" s="294" customFormat="1" x14ac:dyDescent="0.2">
      <c r="A44" s="10"/>
      <c r="B44" s="8"/>
      <c r="C44" s="10"/>
      <c r="D44" s="17" t="s">
        <v>137</v>
      </c>
      <c r="E44" s="77">
        <v>160</v>
      </c>
      <c r="F44" s="77">
        <v>160</v>
      </c>
      <c r="G44" s="77">
        <v>160</v>
      </c>
      <c r="H44" s="77">
        <v>160</v>
      </c>
      <c r="I44" s="77">
        <v>125</v>
      </c>
      <c r="J44" s="77">
        <v>125</v>
      </c>
      <c r="K44" s="77">
        <v>125</v>
      </c>
      <c r="L44" s="77">
        <v>125</v>
      </c>
      <c r="M44" s="77">
        <v>125</v>
      </c>
      <c r="N44" s="77">
        <v>100</v>
      </c>
      <c r="O44" s="77">
        <v>100</v>
      </c>
      <c r="P44" s="77">
        <v>100</v>
      </c>
      <c r="Q44" s="77">
        <v>100</v>
      </c>
      <c r="R44" s="77">
        <v>100</v>
      </c>
      <c r="S44" s="8"/>
      <c r="U44" s="295"/>
    </row>
    <row r="45" spans="1:21" x14ac:dyDescent="0.2">
      <c r="A45" s="6"/>
      <c r="D45" s="81" t="s">
        <v>185</v>
      </c>
      <c r="E45" s="16">
        <f>E44*12</f>
        <v>1920</v>
      </c>
      <c r="F45" s="16">
        <f t="shared" ref="F45:R45" si="1">F44*12</f>
        <v>1920</v>
      </c>
      <c r="G45" s="16">
        <f t="shared" si="1"/>
        <v>1920</v>
      </c>
      <c r="H45" s="16">
        <f t="shared" si="1"/>
        <v>1920</v>
      </c>
      <c r="I45" s="16">
        <f t="shared" si="1"/>
        <v>1500</v>
      </c>
      <c r="J45" s="16">
        <f t="shared" si="1"/>
        <v>1500</v>
      </c>
      <c r="K45" s="16">
        <f t="shared" si="1"/>
        <v>1500</v>
      </c>
      <c r="L45" s="16">
        <f t="shared" si="1"/>
        <v>1500</v>
      </c>
      <c r="M45" s="16">
        <f t="shared" si="1"/>
        <v>1500</v>
      </c>
      <c r="N45" s="16">
        <f t="shared" si="1"/>
        <v>1200</v>
      </c>
      <c r="O45" s="16">
        <f t="shared" si="1"/>
        <v>1200</v>
      </c>
      <c r="P45" s="16">
        <f t="shared" si="1"/>
        <v>1200</v>
      </c>
      <c r="Q45" s="16">
        <f t="shared" si="1"/>
        <v>1200</v>
      </c>
      <c r="R45" s="16">
        <f t="shared" si="1"/>
        <v>1200</v>
      </c>
    </row>
    <row r="46" spans="1:21" x14ac:dyDescent="0.2">
      <c r="A46" s="6"/>
      <c r="D46" s="76" t="s">
        <v>184</v>
      </c>
      <c r="E46" s="16"/>
      <c r="F46" s="16"/>
      <c r="G46" s="16"/>
      <c r="H46" s="16"/>
      <c r="I46" s="74">
        <v>-37.5</v>
      </c>
      <c r="J46" s="74">
        <v>-37.5</v>
      </c>
      <c r="K46" s="74">
        <v>-37.5</v>
      </c>
      <c r="L46" s="16">
        <v>-60</v>
      </c>
      <c r="M46" s="16">
        <v>-100</v>
      </c>
      <c r="N46" s="16">
        <v>-100</v>
      </c>
      <c r="O46" s="16">
        <v>-100</v>
      </c>
      <c r="P46" s="16">
        <v>-100</v>
      </c>
      <c r="Q46" s="16">
        <v>-100</v>
      </c>
      <c r="R46" s="16"/>
    </row>
    <row r="47" spans="1:21" x14ac:dyDescent="0.2">
      <c r="A47" s="6"/>
    </row>
    <row r="48" spans="1:21" ht="55" customHeight="1" x14ac:dyDescent="0.2">
      <c r="A48" s="6"/>
      <c r="D48" s="285"/>
      <c r="E48" s="201"/>
      <c r="F48" s="201"/>
      <c r="G48" s="201"/>
      <c r="H48" s="201"/>
      <c r="I48" s="201"/>
      <c r="J48" s="201"/>
      <c r="K48" s="201"/>
      <c r="L48" s="201"/>
      <c r="M48" s="201"/>
      <c r="N48" s="201"/>
      <c r="O48" s="201"/>
      <c r="P48" s="201"/>
      <c r="Q48" s="201"/>
      <c r="R48" s="201"/>
    </row>
    <row r="49" spans="1:21" x14ac:dyDescent="0.2">
      <c r="A49" s="6"/>
      <c r="D49" s="298"/>
    </row>
    <row r="50" spans="1:21" x14ac:dyDescent="0.2">
      <c r="A50" s="298" t="s">
        <v>439</v>
      </c>
      <c r="D50" s="15"/>
      <c r="U50" s="285"/>
    </row>
    <row r="51" spans="1:21" x14ac:dyDescent="0.2">
      <c r="A51" s="298" t="s">
        <v>323</v>
      </c>
      <c r="D51" s="15"/>
      <c r="U51" s="293"/>
    </row>
    <row r="52" spans="1:21" x14ac:dyDescent="0.2">
      <c r="A52" s="375" t="s">
        <v>186</v>
      </c>
    </row>
    <row r="53" spans="1:21" x14ac:dyDescent="0.2">
      <c r="A53" s="298" t="s">
        <v>436</v>
      </c>
      <c r="D53" s="15"/>
      <c r="J53" s="19"/>
    </row>
    <row r="54" spans="1:21" x14ac:dyDescent="0.2">
      <c r="A54" s="298" t="s">
        <v>437</v>
      </c>
    </row>
    <row r="55" spans="1:21" ht="32" customHeight="1" x14ac:dyDescent="0.2">
      <c r="A55" s="583" t="s">
        <v>440</v>
      </c>
      <c r="B55" s="583"/>
      <c r="C55" s="583"/>
      <c r="D55" s="583"/>
      <c r="E55" s="583"/>
      <c r="F55" s="583"/>
      <c r="G55" s="583"/>
      <c r="H55" s="583"/>
      <c r="I55" s="583"/>
      <c r="J55" s="583"/>
      <c r="K55" s="583"/>
      <c r="L55" s="583"/>
      <c r="M55" s="583"/>
      <c r="N55" s="583"/>
      <c r="O55" s="583"/>
      <c r="P55" s="583"/>
      <c r="Q55" s="583"/>
      <c r="R55" s="583"/>
      <c r="S55" s="583"/>
    </row>
    <row r="56" spans="1:21" x14ac:dyDescent="0.2">
      <c r="A56" s="6"/>
    </row>
    <row r="57" spans="1:21" x14ac:dyDescent="0.2">
      <c r="A57" s="75"/>
    </row>
    <row r="61" spans="1:21" x14ac:dyDescent="0.2">
      <c r="A61" s="297"/>
    </row>
    <row r="62" spans="1:21" x14ac:dyDescent="0.2">
      <c r="A62" s="285"/>
    </row>
    <row r="63" spans="1:21" x14ac:dyDescent="0.2">
      <c r="A63" s="285"/>
    </row>
    <row r="64" spans="1:21" x14ac:dyDescent="0.2">
      <c r="A64" s="6"/>
    </row>
    <row r="66" spans="1:21" x14ac:dyDescent="0.2">
      <c r="A66" s="5"/>
      <c r="D66" s="15"/>
      <c r="U66" s="293"/>
    </row>
    <row r="67" spans="1:21" x14ac:dyDescent="0.2">
      <c r="A67" s="5"/>
      <c r="C67" s="299"/>
      <c r="D67" s="301"/>
      <c r="U67" s="293"/>
    </row>
    <row r="68" spans="1:21" x14ac:dyDescent="0.2">
      <c r="C68" s="300"/>
      <c r="D68" s="300"/>
    </row>
  </sheetData>
  <mergeCells count="7">
    <mergeCell ref="S1:S2"/>
    <mergeCell ref="A55:S55"/>
    <mergeCell ref="E1:R1"/>
    <mergeCell ref="A1:A2"/>
    <mergeCell ref="B1:B2"/>
    <mergeCell ref="C1:C2"/>
    <mergeCell ref="D1:D2"/>
  </mergeCells>
  <pageMargins left="0.7" right="0.7" top="0.75" bottom="0.75" header="0.3" footer="0.3"/>
  <pageSetup orientation="portrait" horizontalDpi="0" verticalDpi="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theme="4" tint="0.39997558519241921"/>
  </sheetPr>
  <dimension ref="A1:AN1621"/>
  <sheetViews>
    <sheetView zoomScale="120" zoomScaleNormal="120" workbookViewId="0">
      <pane ySplit="1" topLeftCell="A2" activePane="bottomLeft" state="frozen"/>
      <selection pane="bottomLeft"/>
    </sheetView>
  </sheetViews>
  <sheetFormatPr baseColWidth="10" defaultColWidth="9.1640625" defaultRowHeight="16" x14ac:dyDescent="0.2"/>
  <cols>
    <col min="1" max="1" width="8.33203125" style="476" bestFit="1" customWidth="1"/>
    <col min="2" max="2" width="10.83203125" style="476" bestFit="1" customWidth="1"/>
    <col min="3" max="3" width="10.1640625" style="476" customWidth="1"/>
    <col min="4" max="4" width="7" style="476" customWidth="1"/>
    <col min="5" max="5" width="33.1640625" style="449" customWidth="1"/>
    <col min="6" max="6" width="28" style="476" hidden="1" customWidth="1"/>
    <col min="7" max="7" width="23.83203125" style="476" hidden="1" customWidth="1"/>
    <col min="8" max="8" width="9.1640625" style="476" bestFit="1" customWidth="1"/>
    <col min="9" max="9" width="22.33203125" style="449" customWidth="1"/>
    <col min="10" max="10" width="24.83203125" style="426" customWidth="1"/>
    <col min="11" max="11" width="4" style="480" bestFit="1" customWidth="1"/>
    <col min="12" max="12" width="38.33203125" style="420" customWidth="1"/>
    <col min="13" max="13" width="20" style="420" customWidth="1"/>
    <col min="14" max="14" width="12.1640625" style="302" customWidth="1"/>
    <col min="15" max="15" width="9.6640625" style="302" customWidth="1"/>
    <col min="16" max="17" width="9.83203125" style="302" customWidth="1"/>
    <col min="18" max="18" width="11.1640625" style="302" customWidth="1"/>
    <col min="19" max="19" width="9.1640625" style="302" customWidth="1"/>
    <col min="20" max="20" width="12.5" style="451" customWidth="1"/>
    <col min="21" max="21" width="9.1640625" style="451" customWidth="1"/>
    <col min="22" max="22" width="14.83203125" style="451" customWidth="1"/>
    <col min="23" max="23" width="9.1640625" style="451" customWidth="1"/>
    <col min="24" max="24" width="10.33203125" style="407" customWidth="1"/>
    <col min="25" max="25" width="13.33203125" style="407" customWidth="1"/>
    <col min="26" max="26" width="12.6640625" style="451" customWidth="1"/>
    <col min="27" max="38" width="3.1640625" style="451" bestFit="1" customWidth="1"/>
    <col min="39" max="16384" width="9.1640625" style="451"/>
  </cols>
  <sheetData>
    <row r="1" spans="1:38" s="411" customFormat="1" ht="33" thickBot="1" x14ac:dyDescent="0.25">
      <c r="A1" s="392" t="s">
        <v>0</v>
      </c>
      <c r="B1" s="393" t="s">
        <v>80</v>
      </c>
      <c r="C1" s="392" t="s">
        <v>2</v>
      </c>
      <c r="D1" s="392" t="s">
        <v>89</v>
      </c>
      <c r="E1" s="394" t="s">
        <v>3</v>
      </c>
      <c r="F1" s="395" t="s">
        <v>4</v>
      </c>
      <c r="G1" s="392" t="s">
        <v>81</v>
      </c>
      <c r="H1" s="392" t="s">
        <v>5</v>
      </c>
      <c r="I1" s="396" t="s">
        <v>268</v>
      </c>
      <c r="J1" s="397" t="s">
        <v>396</v>
      </c>
      <c r="K1" s="398" t="s">
        <v>96</v>
      </c>
      <c r="L1" s="399" t="s">
        <v>449</v>
      </c>
      <c r="M1" s="399" t="s">
        <v>300</v>
      </c>
      <c r="N1" s="400"/>
      <c r="O1" s="401"/>
      <c r="P1" s="402">
        <f>U1+S1+Q1</f>
        <v>0</v>
      </c>
      <c r="Q1" s="403"/>
      <c r="R1" s="404"/>
      <c r="S1" s="403"/>
      <c r="T1" s="404"/>
      <c r="U1" s="405"/>
      <c r="V1" s="404"/>
      <c r="W1" s="406"/>
      <c r="X1" s="407"/>
      <c r="Y1" s="408"/>
      <c r="Z1" s="409"/>
      <c r="AA1" s="410"/>
      <c r="AB1" s="410"/>
      <c r="AC1" s="410"/>
      <c r="AD1" s="410"/>
      <c r="AE1" s="410"/>
      <c r="AF1" s="410"/>
      <c r="AG1" s="410"/>
      <c r="AI1" s="412"/>
      <c r="AJ1" s="412"/>
      <c r="AK1" s="412"/>
      <c r="AL1" s="412"/>
    </row>
    <row r="2" spans="1:38" s="421" customFormat="1" x14ac:dyDescent="0.2">
      <c r="A2" s="413" t="s">
        <v>7</v>
      </c>
      <c r="B2" s="414">
        <v>43171</v>
      </c>
      <c r="C2" s="414">
        <v>43167</v>
      </c>
      <c r="D2" s="410">
        <v>2018</v>
      </c>
      <c r="E2" s="415" t="s">
        <v>32</v>
      </c>
      <c r="F2" s="413" t="s">
        <v>34</v>
      </c>
      <c r="G2" s="413" t="s">
        <v>35</v>
      </c>
      <c r="H2" s="416">
        <v>100</v>
      </c>
      <c r="I2" s="417" t="s">
        <v>91</v>
      </c>
      <c r="J2" s="418" t="s">
        <v>201</v>
      </c>
      <c r="K2" s="419">
        <v>1</v>
      </c>
      <c r="L2" s="420"/>
      <c r="M2" s="420"/>
      <c r="X2" s="422"/>
      <c r="Y2" s="422"/>
    </row>
    <row r="3" spans="1:38" s="421" customFormat="1" x14ac:dyDescent="0.2">
      <c r="A3" s="413" t="s">
        <v>7</v>
      </c>
      <c r="B3" s="414">
        <v>43171</v>
      </c>
      <c r="C3" s="414">
        <v>43167</v>
      </c>
      <c r="D3" s="410">
        <v>2018</v>
      </c>
      <c r="E3" s="415" t="s">
        <v>32</v>
      </c>
      <c r="F3" s="413" t="s">
        <v>34</v>
      </c>
      <c r="G3" s="413" t="s">
        <v>35</v>
      </c>
      <c r="H3" s="416">
        <v>-1200</v>
      </c>
      <c r="I3" s="417" t="s">
        <v>82</v>
      </c>
      <c r="J3" s="418" t="s">
        <v>201</v>
      </c>
      <c r="K3" s="419">
        <v>1</v>
      </c>
      <c r="L3" s="297"/>
      <c r="M3" s="420"/>
      <c r="X3" s="422"/>
      <c r="Y3" s="422"/>
    </row>
    <row r="4" spans="1:38" s="421" customFormat="1" x14ac:dyDescent="0.2">
      <c r="A4" s="413" t="s">
        <v>7</v>
      </c>
      <c r="B4" s="414">
        <v>43507</v>
      </c>
      <c r="C4" s="414">
        <v>43507</v>
      </c>
      <c r="D4" s="410">
        <v>2019</v>
      </c>
      <c r="E4" s="415" t="s">
        <v>32</v>
      </c>
      <c r="F4" s="413" t="s">
        <v>34</v>
      </c>
      <c r="G4" s="413" t="s">
        <v>35</v>
      </c>
      <c r="H4" s="416">
        <v>-1200</v>
      </c>
      <c r="I4" s="417" t="s">
        <v>82</v>
      </c>
      <c r="J4" s="418" t="s">
        <v>202</v>
      </c>
      <c r="K4" s="419">
        <v>1</v>
      </c>
      <c r="L4" s="420"/>
      <c r="M4" s="420"/>
      <c r="X4" s="422"/>
      <c r="Y4" s="422"/>
    </row>
    <row r="5" spans="1:38" s="421" customFormat="1" x14ac:dyDescent="0.2">
      <c r="A5" s="413" t="s">
        <v>7</v>
      </c>
      <c r="B5" s="414">
        <v>42846</v>
      </c>
      <c r="C5" s="414">
        <v>42835</v>
      </c>
      <c r="D5" s="410">
        <v>2017</v>
      </c>
      <c r="E5" s="415" t="s">
        <v>25</v>
      </c>
      <c r="F5" s="410" t="s">
        <v>34</v>
      </c>
      <c r="G5" s="413" t="s">
        <v>35</v>
      </c>
      <c r="H5" s="416">
        <v>-2600</v>
      </c>
      <c r="I5" s="425" t="s">
        <v>82</v>
      </c>
      <c r="J5" s="426" t="s">
        <v>180</v>
      </c>
      <c r="K5" s="423">
        <v>2</v>
      </c>
      <c r="L5" s="420"/>
      <c r="M5" s="420"/>
      <c r="N5" s="424"/>
      <c r="O5" s="424"/>
      <c r="P5" s="424"/>
      <c r="Q5" s="424"/>
      <c r="R5" s="424"/>
      <c r="S5" s="424"/>
      <c r="X5" s="422"/>
      <c r="Y5" s="422"/>
    </row>
    <row r="6" spans="1:38" s="421" customFormat="1" x14ac:dyDescent="0.2">
      <c r="A6" s="413" t="s">
        <v>7</v>
      </c>
      <c r="B6" s="414">
        <v>43507</v>
      </c>
      <c r="C6" s="414">
        <v>43488</v>
      </c>
      <c r="D6" s="410">
        <v>2019</v>
      </c>
      <c r="E6" s="415" t="s">
        <v>25</v>
      </c>
      <c r="F6" s="413" t="s">
        <v>34</v>
      </c>
      <c r="G6" s="413" t="s">
        <v>35</v>
      </c>
      <c r="H6" s="416">
        <v>100</v>
      </c>
      <c r="I6" s="417" t="s">
        <v>91</v>
      </c>
      <c r="J6" s="418" t="s">
        <v>201</v>
      </c>
      <c r="K6" s="423">
        <v>2</v>
      </c>
      <c r="L6" s="420"/>
      <c r="M6" s="420"/>
      <c r="N6" s="424"/>
      <c r="O6" s="424"/>
      <c r="P6" s="424"/>
      <c r="Q6" s="424"/>
      <c r="R6" s="424"/>
      <c r="S6" s="424"/>
      <c r="X6" s="422"/>
      <c r="Y6" s="422"/>
    </row>
    <row r="7" spans="1:38" s="421" customFormat="1" x14ac:dyDescent="0.2">
      <c r="A7" s="413" t="s">
        <v>7</v>
      </c>
      <c r="B7" s="414">
        <v>43507</v>
      </c>
      <c r="C7" s="414">
        <v>43488</v>
      </c>
      <c r="D7" s="410">
        <v>2019</v>
      </c>
      <c r="E7" s="415" t="s">
        <v>25</v>
      </c>
      <c r="F7" s="413" t="s">
        <v>34</v>
      </c>
      <c r="G7" s="413" t="s">
        <v>35</v>
      </c>
      <c r="H7" s="416">
        <v>-1200</v>
      </c>
      <c r="I7" s="425" t="s">
        <v>82</v>
      </c>
      <c r="J7" s="418" t="s">
        <v>201</v>
      </c>
      <c r="K7" s="423">
        <v>2</v>
      </c>
      <c r="L7" s="420"/>
      <c r="M7" s="420"/>
      <c r="N7" s="424"/>
      <c r="O7" s="424"/>
      <c r="P7" s="424"/>
      <c r="Q7" s="424"/>
      <c r="R7" s="424"/>
      <c r="S7" s="424"/>
      <c r="X7" s="422"/>
      <c r="Y7" s="422"/>
    </row>
    <row r="8" spans="1:38" s="421" customFormat="1" x14ac:dyDescent="0.2">
      <c r="A8" s="413" t="s">
        <v>7</v>
      </c>
      <c r="B8" s="414">
        <v>43615</v>
      </c>
      <c r="C8" s="414">
        <v>43616</v>
      </c>
      <c r="D8" s="410">
        <v>2019</v>
      </c>
      <c r="E8" s="415" t="s">
        <v>25</v>
      </c>
      <c r="F8" s="413" t="s">
        <v>34</v>
      </c>
      <c r="G8" s="413" t="s">
        <v>35</v>
      </c>
      <c r="H8" s="416">
        <v>-1200</v>
      </c>
      <c r="I8" s="425" t="s">
        <v>82</v>
      </c>
      <c r="J8" s="427" t="s">
        <v>202</v>
      </c>
      <c r="K8" s="423">
        <v>2</v>
      </c>
      <c r="L8" s="420"/>
      <c r="M8" s="420"/>
      <c r="N8" s="424"/>
      <c r="O8" s="424"/>
      <c r="P8" s="424"/>
      <c r="Q8" s="424"/>
      <c r="R8" s="424"/>
      <c r="S8" s="424"/>
      <c r="X8" s="422"/>
      <c r="Y8" s="422"/>
    </row>
    <row r="9" spans="1:38" s="421" customFormat="1" x14ac:dyDescent="0.2">
      <c r="A9" s="413" t="s">
        <v>7</v>
      </c>
      <c r="B9" s="414">
        <v>43830</v>
      </c>
      <c r="C9" s="414">
        <v>43830</v>
      </c>
      <c r="D9" s="410">
        <v>2019</v>
      </c>
      <c r="E9" s="415" t="s">
        <v>32</v>
      </c>
      <c r="F9" s="413" t="s">
        <v>34</v>
      </c>
      <c r="G9" s="413" t="s">
        <v>35</v>
      </c>
      <c r="H9" s="416">
        <v>0</v>
      </c>
      <c r="I9" s="417" t="s">
        <v>82</v>
      </c>
      <c r="J9" s="418"/>
      <c r="K9" s="419">
        <v>3</v>
      </c>
      <c r="L9" s="420" t="s">
        <v>435</v>
      </c>
      <c r="M9" s="420"/>
      <c r="X9" s="422"/>
      <c r="Y9" s="422"/>
    </row>
    <row r="10" spans="1:38" s="421" customFormat="1" x14ac:dyDescent="0.2">
      <c r="A10" s="413" t="s">
        <v>7</v>
      </c>
      <c r="B10" s="414">
        <v>40190</v>
      </c>
      <c r="C10" s="414">
        <v>40189</v>
      </c>
      <c r="D10" s="410">
        <v>2010</v>
      </c>
      <c r="E10" s="415" t="s">
        <v>16</v>
      </c>
      <c r="F10" s="413" t="s">
        <v>34</v>
      </c>
      <c r="G10" s="413" t="s">
        <v>35</v>
      </c>
      <c r="H10" s="416">
        <v>-125</v>
      </c>
      <c r="I10" s="425" t="s">
        <v>82</v>
      </c>
      <c r="J10" s="418">
        <v>1</v>
      </c>
      <c r="K10" s="419">
        <v>4</v>
      </c>
      <c r="L10" s="420"/>
      <c r="M10" s="420"/>
      <c r="N10" s="424"/>
      <c r="O10" s="424"/>
      <c r="P10" s="424"/>
      <c r="Q10" s="424"/>
      <c r="R10" s="424"/>
      <c r="X10" s="422"/>
      <c r="Y10" s="422"/>
    </row>
    <row r="11" spans="1:38" s="421" customFormat="1" x14ac:dyDescent="0.2">
      <c r="A11" s="413" t="s">
        <v>7</v>
      </c>
      <c r="B11" s="414">
        <v>40190</v>
      </c>
      <c r="C11" s="414">
        <v>40189</v>
      </c>
      <c r="D11" s="410">
        <v>2010</v>
      </c>
      <c r="E11" s="415" t="s">
        <v>16</v>
      </c>
      <c r="F11" s="413" t="s">
        <v>36</v>
      </c>
      <c r="G11" s="413" t="s">
        <v>35</v>
      </c>
      <c r="H11" s="416">
        <v>-450</v>
      </c>
      <c r="I11" s="420" t="s">
        <v>392</v>
      </c>
      <c r="J11" s="428"/>
      <c r="K11" s="429">
        <v>4</v>
      </c>
      <c r="L11" s="420" t="s">
        <v>442</v>
      </c>
      <c r="M11" s="420"/>
      <c r="N11" s="424"/>
      <c r="O11" s="424"/>
      <c r="P11" s="424"/>
      <c r="Q11" s="424"/>
      <c r="R11" s="424"/>
    </row>
    <row r="12" spans="1:38" s="421" customFormat="1" x14ac:dyDescent="0.2">
      <c r="A12" s="413" t="s">
        <v>7</v>
      </c>
      <c r="B12" s="414">
        <v>40256</v>
      </c>
      <c r="C12" s="414">
        <v>40255</v>
      </c>
      <c r="D12" s="410">
        <v>2010</v>
      </c>
      <c r="E12" s="415" t="s">
        <v>16</v>
      </c>
      <c r="F12" s="413" t="s">
        <v>34</v>
      </c>
      <c r="G12" s="413" t="s">
        <v>35</v>
      </c>
      <c r="H12" s="416">
        <v>-125</v>
      </c>
      <c r="I12" s="425" t="s">
        <v>82</v>
      </c>
      <c r="J12" s="418">
        <v>1</v>
      </c>
      <c r="K12" s="419">
        <v>4</v>
      </c>
      <c r="L12" s="420"/>
      <c r="M12" s="420"/>
      <c r="N12" s="424"/>
      <c r="O12" s="424"/>
      <c r="P12" s="424"/>
      <c r="Q12" s="424"/>
      <c r="R12" s="424"/>
      <c r="X12" s="422"/>
      <c r="Y12" s="422"/>
    </row>
    <row r="13" spans="1:38" s="421" customFormat="1" x14ac:dyDescent="0.2">
      <c r="A13" s="413" t="s">
        <v>7</v>
      </c>
      <c r="B13" s="414">
        <v>40284</v>
      </c>
      <c r="C13" s="414">
        <v>40283</v>
      </c>
      <c r="D13" s="410">
        <v>2010</v>
      </c>
      <c r="E13" s="415" t="s">
        <v>16</v>
      </c>
      <c r="F13" s="413" t="s">
        <v>34</v>
      </c>
      <c r="G13" s="413" t="s">
        <v>35</v>
      </c>
      <c r="H13" s="416">
        <v>-125</v>
      </c>
      <c r="I13" s="425" t="s">
        <v>82</v>
      </c>
      <c r="J13" s="418">
        <v>1</v>
      </c>
      <c r="K13" s="419">
        <v>4</v>
      </c>
      <c r="L13" s="420"/>
      <c r="M13" s="420"/>
      <c r="X13" s="422"/>
      <c r="Y13" s="422"/>
    </row>
    <row r="14" spans="1:38" s="421" customFormat="1" x14ac:dyDescent="0.2">
      <c r="A14" s="413" t="s">
        <v>7</v>
      </c>
      <c r="B14" s="414">
        <v>40355</v>
      </c>
      <c r="C14" s="414">
        <v>40355</v>
      </c>
      <c r="D14" s="410">
        <v>2010</v>
      </c>
      <c r="E14" s="415" t="s">
        <v>16</v>
      </c>
      <c r="F14" s="413" t="s">
        <v>34</v>
      </c>
      <c r="G14" s="413" t="s">
        <v>35</v>
      </c>
      <c r="H14" s="416">
        <v>-375</v>
      </c>
      <c r="I14" s="425" t="s">
        <v>82</v>
      </c>
      <c r="J14" s="418">
        <v>3</v>
      </c>
      <c r="K14" s="419">
        <v>4</v>
      </c>
      <c r="L14" s="420"/>
      <c r="M14" s="420"/>
      <c r="X14" s="422"/>
      <c r="Y14" s="422"/>
    </row>
    <row r="15" spans="1:38" s="421" customFormat="1" x14ac:dyDescent="0.2">
      <c r="A15" s="413" t="s">
        <v>7</v>
      </c>
      <c r="B15" s="414">
        <v>40476</v>
      </c>
      <c r="C15" s="414">
        <v>40474</v>
      </c>
      <c r="D15" s="410">
        <v>2010</v>
      </c>
      <c r="E15" s="415" t="s">
        <v>16</v>
      </c>
      <c r="F15" s="413" t="s">
        <v>34</v>
      </c>
      <c r="G15" s="413" t="s">
        <v>35</v>
      </c>
      <c r="H15" s="416">
        <v>-500</v>
      </c>
      <c r="I15" s="425" t="s">
        <v>82</v>
      </c>
      <c r="J15" s="418">
        <v>4</v>
      </c>
      <c r="K15" s="419">
        <v>4</v>
      </c>
      <c r="L15" s="420"/>
      <c r="M15" s="420"/>
      <c r="X15" s="422"/>
      <c r="Y15" s="422"/>
    </row>
    <row r="16" spans="1:38" s="421" customFormat="1" x14ac:dyDescent="0.2">
      <c r="A16" s="413" t="s">
        <v>7</v>
      </c>
      <c r="B16" s="414">
        <v>40582</v>
      </c>
      <c r="C16" s="414">
        <v>40582</v>
      </c>
      <c r="D16" s="410">
        <v>2011</v>
      </c>
      <c r="E16" s="415" t="s">
        <v>16</v>
      </c>
      <c r="F16" s="413" t="s">
        <v>34</v>
      </c>
      <c r="G16" s="413" t="s">
        <v>35</v>
      </c>
      <c r="H16" s="416">
        <v>-375</v>
      </c>
      <c r="I16" s="425" t="s">
        <v>82</v>
      </c>
      <c r="J16" s="418">
        <v>3</v>
      </c>
      <c r="K16" s="419">
        <v>4</v>
      </c>
      <c r="L16" s="420"/>
      <c r="M16" s="420"/>
      <c r="X16" s="422"/>
      <c r="Y16" s="422"/>
    </row>
    <row r="17" spans="1:40" s="421" customFormat="1" x14ac:dyDescent="0.2">
      <c r="A17" s="413" t="s">
        <v>7</v>
      </c>
      <c r="B17" s="414">
        <v>40651</v>
      </c>
      <c r="C17" s="414">
        <v>40647</v>
      </c>
      <c r="D17" s="410">
        <v>2011</v>
      </c>
      <c r="E17" s="415" t="s">
        <v>16</v>
      </c>
      <c r="F17" s="413" t="s">
        <v>34</v>
      </c>
      <c r="G17" s="413" t="s">
        <v>35</v>
      </c>
      <c r="H17" s="416">
        <v>-375</v>
      </c>
      <c r="I17" s="425" t="s">
        <v>82</v>
      </c>
      <c r="J17" s="418">
        <v>3</v>
      </c>
      <c r="K17" s="419">
        <v>4</v>
      </c>
      <c r="L17" s="420"/>
      <c r="M17" s="420"/>
      <c r="X17" s="422"/>
      <c r="Y17" s="422"/>
    </row>
    <row r="18" spans="1:40" s="421" customFormat="1" x14ac:dyDescent="0.2">
      <c r="A18" s="413" t="s">
        <v>7</v>
      </c>
      <c r="B18" s="414">
        <v>40826</v>
      </c>
      <c r="C18" s="414">
        <v>40823</v>
      </c>
      <c r="D18" s="410">
        <v>2011</v>
      </c>
      <c r="E18" s="415" t="s">
        <v>16</v>
      </c>
      <c r="F18" s="413" t="s">
        <v>34</v>
      </c>
      <c r="G18" s="413" t="s">
        <v>35</v>
      </c>
      <c r="H18" s="416">
        <v>-625</v>
      </c>
      <c r="I18" s="425" t="s">
        <v>82</v>
      </c>
      <c r="J18" s="418">
        <v>5</v>
      </c>
      <c r="K18" s="419">
        <v>4</v>
      </c>
      <c r="L18" s="420"/>
      <c r="M18" s="420"/>
      <c r="X18" s="422"/>
      <c r="Y18" s="422"/>
    </row>
    <row r="19" spans="1:40" s="421" customFormat="1" x14ac:dyDescent="0.2">
      <c r="A19" s="413" t="s">
        <v>7</v>
      </c>
      <c r="B19" s="414">
        <v>40945</v>
      </c>
      <c r="C19" s="414">
        <v>40944</v>
      </c>
      <c r="D19" s="410">
        <v>2012</v>
      </c>
      <c r="E19" s="415" t="s">
        <v>16</v>
      </c>
      <c r="F19" s="413" t="s">
        <v>34</v>
      </c>
      <c r="G19" s="413" t="s">
        <v>35</v>
      </c>
      <c r="H19" s="416">
        <v>-500</v>
      </c>
      <c r="I19" s="425" t="s">
        <v>82</v>
      </c>
      <c r="J19" s="418">
        <v>4</v>
      </c>
      <c r="K19" s="419">
        <v>4</v>
      </c>
      <c r="L19" s="420"/>
      <c r="M19" s="420"/>
      <c r="X19" s="422"/>
      <c r="Y19" s="422"/>
    </row>
    <row r="20" spans="1:40" s="421" customFormat="1" x14ac:dyDescent="0.2">
      <c r="A20" s="413" t="s">
        <v>7</v>
      </c>
      <c r="B20" s="414">
        <v>41124</v>
      </c>
      <c r="C20" s="414">
        <v>41124</v>
      </c>
      <c r="D20" s="410">
        <v>2012</v>
      </c>
      <c r="E20" s="415" t="s">
        <v>16</v>
      </c>
      <c r="F20" s="413" t="s">
        <v>34</v>
      </c>
      <c r="G20" s="413" t="s">
        <v>35</v>
      </c>
      <c r="H20" s="416">
        <v>-750</v>
      </c>
      <c r="I20" s="425" t="s">
        <v>82</v>
      </c>
      <c r="J20" s="418">
        <v>6</v>
      </c>
      <c r="K20" s="419">
        <v>4</v>
      </c>
      <c r="L20" s="420"/>
      <c r="M20" s="420"/>
      <c r="X20" s="422"/>
      <c r="Y20" s="422"/>
    </row>
    <row r="21" spans="1:40" s="421" customFormat="1" x14ac:dyDescent="0.2">
      <c r="A21" s="413" t="s">
        <v>7</v>
      </c>
      <c r="B21" s="414">
        <v>41236</v>
      </c>
      <c r="C21" s="414">
        <v>41234</v>
      </c>
      <c r="D21" s="410">
        <v>2012</v>
      </c>
      <c r="E21" s="415" t="s">
        <v>16</v>
      </c>
      <c r="F21" s="413" t="s">
        <v>34</v>
      </c>
      <c r="G21" s="413" t="s">
        <v>35</v>
      </c>
      <c r="H21" s="416">
        <v>-375</v>
      </c>
      <c r="I21" s="425" t="s">
        <v>82</v>
      </c>
      <c r="J21" s="418">
        <v>3</v>
      </c>
      <c r="K21" s="419">
        <v>4</v>
      </c>
      <c r="L21" s="420"/>
      <c r="M21" s="420"/>
      <c r="X21" s="422"/>
      <c r="Y21" s="422"/>
    </row>
    <row r="22" spans="1:40" s="421" customFormat="1" x14ac:dyDescent="0.2">
      <c r="A22" s="413" t="s">
        <v>7</v>
      </c>
      <c r="B22" s="414">
        <v>41316</v>
      </c>
      <c r="C22" s="414">
        <v>41313</v>
      </c>
      <c r="D22" s="410">
        <v>2013</v>
      </c>
      <c r="E22" s="415" t="s">
        <v>16</v>
      </c>
      <c r="F22" s="413" t="s">
        <v>34</v>
      </c>
      <c r="G22" s="413" t="s">
        <v>35</v>
      </c>
      <c r="H22" s="416">
        <v>-250</v>
      </c>
      <c r="I22" s="425" t="s">
        <v>82</v>
      </c>
      <c r="J22" s="418">
        <v>2</v>
      </c>
      <c r="K22" s="419">
        <v>4</v>
      </c>
      <c r="L22" s="420"/>
      <c r="M22" s="420"/>
      <c r="O22" s="430"/>
      <c r="X22" s="422"/>
      <c r="Y22" s="422"/>
    </row>
    <row r="23" spans="1:40" s="421" customFormat="1" x14ac:dyDescent="0.2">
      <c r="A23" s="413" t="s">
        <v>7</v>
      </c>
      <c r="B23" s="414">
        <v>41403</v>
      </c>
      <c r="C23" s="414">
        <v>41402</v>
      </c>
      <c r="D23" s="410">
        <v>2013</v>
      </c>
      <c r="E23" s="415" t="s">
        <v>16</v>
      </c>
      <c r="F23" s="413" t="s">
        <v>34</v>
      </c>
      <c r="G23" s="413" t="s">
        <v>35</v>
      </c>
      <c r="H23" s="416">
        <v>-500</v>
      </c>
      <c r="I23" s="425" t="s">
        <v>82</v>
      </c>
      <c r="J23" s="418">
        <v>4</v>
      </c>
      <c r="K23" s="419">
        <v>4</v>
      </c>
      <c r="L23" s="420"/>
      <c r="M23" s="420"/>
      <c r="X23" s="422"/>
      <c r="Y23" s="422"/>
    </row>
    <row r="24" spans="1:40" s="421" customFormat="1" x14ac:dyDescent="0.2">
      <c r="A24" s="413" t="s">
        <v>7</v>
      </c>
      <c r="B24" s="414">
        <v>41445</v>
      </c>
      <c r="C24" s="414">
        <v>41445</v>
      </c>
      <c r="D24" s="410">
        <v>2013</v>
      </c>
      <c r="E24" s="415" t="s">
        <v>16</v>
      </c>
      <c r="F24" s="413" t="s">
        <v>34</v>
      </c>
      <c r="G24" s="413" t="s">
        <v>35</v>
      </c>
      <c r="H24" s="416">
        <v>-250</v>
      </c>
      <c r="I24" s="425" t="s">
        <v>82</v>
      </c>
      <c r="J24" s="418">
        <v>2</v>
      </c>
      <c r="K24" s="419">
        <v>4</v>
      </c>
      <c r="L24" s="420"/>
      <c r="M24" s="420"/>
      <c r="X24" s="422"/>
      <c r="Y24" s="422"/>
    </row>
    <row r="25" spans="1:40" s="421" customFormat="1" x14ac:dyDescent="0.2">
      <c r="A25" s="413" t="s">
        <v>7</v>
      </c>
      <c r="B25" s="414">
        <v>41505</v>
      </c>
      <c r="C25" s="414">
        <v>41505</v>
      </c>
      <c r="D25" s="410">
        <v>2013</v>
      </c>
      <c r="E25" s="415" t="s">
        <v>16</v>
      </c>
      <c r="F25" s="413" t="s">
        <v>34</v>
      </c>
      <c r="G25" s="413" t="s">
        <v>35</v>
      </c>
      <c r="H25" s="416">
        <v>-250</v>
      </c>
      <c r="I25" s="425" t="s">
        <v>82</v>
      </c>
      <c r="J25" s="418">
        <v>2</v>
      </c>
      <c r="K25" s="419">
        <v>4</v>
      </c>
      <c r="L25" s="420"/>
      <c r="M25" s="420"/>
      <c r="X25" s="422"/>
      <c r="Y25" s="422"/>
    </row>
    <row r="26" spans="1:40" s="421" customFormat="1" x14ac:dyDescent="0.2">
      <c r="A26" s="413" t="s">
        <v>7</v>
      </c>
      <c r="B26" s="414">
        <v>41617</v>
      </c>
      <c r="C26" s="414">
        <v>41614</v>
      </c>
      <c r="D26" s="410">
        <v>2013</v>
      </c>
      <c r="E26" s="415" t="s">
        <v>16</v>
      </c>
      <c r="F26" s="413" t="s">
        <v>34</v>
      </c>
      <c r="G26" s="413" t="s">
        <v>35</v>
      </c>
      <c r="H26" s="416">
        <v>-375</v>
      </c>
      <c r="I26" s="425" t="s">
        <v>82</v>
      </c>
      <c r="J26" s="418">
        <v>3</v>
      </c>
      <c r="K26" s="419">
        <v>4</v>
      </c>
      <c r="L26" s="420"/>
      <c r="M26" s="420"/>
      <c r="X26" s="422"/>
      <c r="Y26" s="422"/>
    </row>
    <row r="27" spans="1:40" s="421" customFormat="1" x14ac:dyDescent="0.2">
      <c r="A27" s="413" t="s">
        <v>7</v>
      </c>
      <c r="B27" s="414">
        <v>41780</v>
      </c>
      <c r="C27" s="414">
        <v>41765</v>
      </c>
      <c r="D27" s="410">
        <v>2014</v>
      </c>
      <c r="E27" s="415" t="s">
        <v>16</v>
      </c>
      <c r="F27" s="413" t="s">
        <v>34</v>
      </c>
      <c r="G27" s="413" t="s">
        <v>35</v>
      </c>
      <c r="H27" s="416">
        <v>-750</v>
      </c>
      <c r="I27" s="425" t="s">
        <v>82</v>
      </c>
      <c r="J27" s="418">
        <v>6</v>
      </c>
      <c r="K27" s="419">
        <v>4</v>
      </c>
      <c r="L27" s="420"/>
      <c r="M27" s="420"/>
      <c r="X27" s="422"/>
      <c r="Y27" s="422"/>
    </row>
    <row r="28" spans="1:40" s="421" customFormat="1" x14ac:dyDescent="0.2">
      <c r="A28" s="413" t="s">
        <v>7</v>
      </c>
      <c r="B28" s="414">
        <v>41863</v>
      </c>
      <c r="C28" s="414">
        <v>41863</v>
      </c>
      <c r="D28" s="410">
        <v>2014</v>
      </c>
      <c r="E28" s="415" t="s">
        <v>16</v>
      </c>
      <c r="F28" s="413" t="s">
        <v>34</v>
      </c>
      <c r="G28" s="413" t="s">
        <v>35</v>
      </c>
      <c r="H28" s="416">
        <v>-250</v>
      </c>
      <c r="I28" s="425" t="s">
        <v>82</v>
      </c>
      <c r="J28" s="418">
        <v>2</v>
      </c>
      <c r="K28" s="419">
        <v>4</v>
      </c>
      <c r="L28" s="420"/>
      <c r="M28" s="420"/>
      <c r="X28" s="422"/>
      <c r="Y28" s="422"/>
    </row>
    <row r="29" spans="1:40" s="421" customFormat="1" x14ac:dyDescent="0.2">
      <c r="A29" s="413" t="s">
        <v>7</v>
      </c>
      <c r="B29" s="414">
        <v>41921</v>
      </c>
      <c r="C29" s="414">
        <v>41921</v>
      </c>
      <c r="D29" s="410">
        <v>2014</v>
      </c>
      <c r="E29" s="415" t="s">
        <v>16</v>
      </c>
      <c r="F29" s="413" t="s">
        <v>34</v>
      </c>
      <c r="G29" s="413" t="s">
        <v>35</v>
      </c>
      <c r="H29" s="416">
        <v>-125</v>
      </c>
      <c r="I29" s="425" t="s">
        <v>82</v>
      </c>
      <c r="J29" s="418">
        <v>1</v>
      </c>
      <c r="K29" s="419">
        <v>4</v>
      </c>
      <c r="L29" s="420"/>
      <c r="M29" s="420"/>
      <c r="X29" s="422"/>
      <c r="Y29" s="422"/>
    </row>
    <row r="30" spans="1:40" s="421" customFormat="1" x14ac:dyDescent="0.2">
      <c r="A30" s="413" t="s">
        <v>7</v>
      </c>
      <c r="B30" s="414">
        <v>41921</v>
      </c>
      <c r="C30" s="414">
        <v>41921</v>
      </c>
      <c r="D30" s="410">
        <v>2014</v>
      </c>
      <c r="E30" s="415" t="s">
        <v>16</v>
      </c>
      <c r="F30" s="413" t="s">
        <v>34</v>
      </c>
      <c r="G30" s="413" t="s">
        <v>35</v>
      </c>
      <c r="H30" s="416">
        <v>-125</v>
      </c>
      <c r="I30" s="425" t="s">
        <v>82</v>
      </c>
      <c r="J30" s="418">
        <v>1</v>
      </c>
      <c r="K30" s="419">
        <v>4</v>
      </c>
      <c r="L30" s="420"/>
      <c r="M30" s="420"/>
      <c r="X30" s="422"/>
      <c r="Y30" s="422"/>
    </row>
    <row r="31" spans="1:40" s="421" customFormat="1" x14ac:dyDescent="0.2">
      <c r="A31" s="413" t="s">
        <v>7</v>
      </c>
      <c r="B31" s="414">
        <v>42102</v>
      </c>
      <c r="C31" s="414">
        <v>42101</v>
      </c>
      <c r="D31" s="410">
        <v>2015</v>
      </c>
      <c r="E31" s="415" t="s">
        <v>16</v>
      </c>
      <c r="F31" s="413" t="s">
        <v>34</v>
      </c>
      <c r="G31" s="413" t="s">
        <v>35</v>
      </c>
      <c r="H31" s="416">
        <v>-750</v>
      </c>
      <c r="I31" s="425" t="s">
        <v>82</v>
      </c>
      <c r="J31" s="418">
        <v>6</v>
      </c>
      <c r="K31" s="419">
        <v>4</v>
      </c>
      <c r="L31" s="420"/>
      <c r="M31" s="420"/>
      <c r="X31" s="422"/>
      <c r="Y31" s="422"/>
    </row>
    <row r="32" spans="1:40" s="431" customFormat="1" x14ac:dyDescent="0.2">
      <c r="A32" s="413" t="s">
        <v>7</v>
      </c>
      <c r="B32" s="414">
        <v>42255</v>
      </c>
      <c r="C32" s="414">
        <v>42251</v>
      </c>
      <c r="D32" s="410">
        <v>2015</v>
      </c>
      <c r="E32" s="415" t="s">
        <v>16</v>
      </c>
      <c r="F32" s="413" t="s">
        <v>34</v>
      </c>
      <c r="G32" s="413" t="s">
        <v>35</v>
      </c>
      <c r="H32" s="416">
        <v>-400</v>
      </c>
      <c r="I32" s="425" t="s">
        <v>82</v>
      </c>
      <c r="J32" s="418" t="s">
        <v>444</v>
      </c>
      <c r="K32" s="419">
        <v>4</v>
      </c>
      <c r="L32" s="418" t="s">
        <v>270</v>
      </c>
      <c r="M32" s="418"/>
      <c r="W32" s="421"/>
      <c r="X32" s="422"/>
      <c r="Y32" s="422"/>
      <c r="Z32" s="421"/>
      <c r="AA32" s="421"/>
      <c r="AB32" s="421"/>
      <c r="AC32" s="421"/>
      <c r="AD32" s="421"/>
      <c r="AE32" s="421"/>
      <c r="AF32" s="421"/>
      <c r="AG32" s="421"/>
      <c r="AH32" s="421"/>
      <c r="AI32" s="421"/>
      <c r="AJ32" s="421"/>
      <c r="AK32" s="421"/>
      <c r="AL32" s="421"/>
      <c r="AM32" s="421"/>
      <c r="AN32" s="421"/>
    </row>
    <row r="33" spans="1:25" s="421" customFormat="1" x14ac:dyDescent="0.2">
      <c r="A33" s="413" t="s">
        <v>7</v>
      </c>
      <c r="B33" s="414">
        <v>42255</v>
      </c>
      <c r="C33" s="414">
        <v>42251</v>
      </c>
      <c r="D33" s="410">
        <v>2015</v>
      </c>
      <c r="E33" s="415" t="s">
        <v>16</v>
      </c>
      <c r="F33" s="413" t="s">
        <v>34</v>
      </c>
      <c r="G33" s="413" t="s">
        <v>35</v>
      </c>
      <c r="H33" s="416">
        <v>-25</v>
      </c>
      <c r="I33" s="425" t="s">
        <v>82</v>
      </c>
      <c r="J33" s="481" t="s">
        <v>450</v>
      </c>
      <c r="K33" s="419">
        <v>4</v>
      </c>
      <c r="L33" s="432" t="s">
        <v>335</v>
      </c>
      <c r="M33" s="432"/>
      <c r="N33" s="431"/>
      <c r="O33" s="431"/>
      <c r="P33" s="431"/>
      <c r="Q33" s="431"/>
      <c r="R33" s="431"/>
      <c r="S33" s="431"/>
      <c r="T33" s="431"/>
      <c r="U33" s="431"/>
      <c r="V33" s="431"/>
      <c r="X33" s="422"/>
      <c r="Y33" s="422"/>
    </row>
    <row r="34" spans="1:25" s="421" customFormat="1" x14ac:dyDescent="0.2">
      <c r="A34" s="413" t="s">
        <v>7</v>
      </c>
      <c r="B34" s="414">
        <v>42333</v>
      </c>
      <c r="C34" s="414">
        <v>42331</v>
      </c>
      <c r="D34" s="410">
        <v>2015</v>
      </c>
      <c r="E34" s="415" t="s">
        <v>16</v>
      </c>
      <c r="F34" s="413" t="s">
        <v>34</v>
      </c>
      <c r="G34" s="413" t="s">
        <v>35</v>
      </c>
      <c r="H34" s="416">
        <v>-300</v>
      </c>
      <c r="I34" s="425" t="s">
        <v>82</v>
      </c>
      <c r="J34" s="418" t="s">
        <v>445</v>
      </c>
      <c r="K34" s="419">
        <v>4</v>
      </c>
      <c r="L34" s="432" t="s">
        <v>344</v>
      </c>
      <c r="M34" s="432"/>
      <c r="X34" s="422"/>
      <c r="Y34" s="422"/>
    </row>
    <row r="35" spans="1:25" s="421" customFormat="1" x14ac:dyDescent="0.2">
      <c r="A35" s="413" t="s">
        <v>7</v>
      </c>
      <c r="B35" s="414">
        <v>42600</v>
      </c>
      <c r="C35" s="414">
        <v>42600</v>
      </c>
      <c r="D35" s="410">
        <v>2016</v>
      </c>
      <c r="E35" s="415" t="s">
        <v>16</v>
      </c>
      <c r="F35" s="413" t="s">
        <v>34</v>
      </c>
      <c r="G35" s="413" t="s">
        <v>35</v>
      </c>
      <c r="H35" s="416">
        <v>-900</v>
      </c>
      <c r="I35" s="425" t="s">
        <v>82</v>
      </c>
      <c r="J35" s="418">
        <v>9</v>
      </c>
      <c r="K35" s="419">
        <v>4</v>
      </c>
      <c r="L35" s="420"/>
      <c r="M35" s="420"/>
      <c r="X35" s="422"/>
      <c r="Y35" s="422"/>
    </row>
    <row r="36" spans="1:25" s="421" customFormat="1" x14ac:dyDescent="0.2">
      <c r="A36" s="413" t="s">
        <v>7</v>
      </c>
      <c r="B36" s="414">
        <v>42815</v>
      </c>
      <c r="C36" s="414">
        <v>42812</v>
      </c>
      <c r="D36" s="410">
        <v>2017</v>
      </c>
      <c r="E36" s="415" t="s">
        <v>16</v>
      </c>
      <c r="F36" s="410" t="s">
        <v>34</v>
      </c>
      <c r="G36" s="413" t="s">
        <v>35</v>
      </c>
      <c r="H36" s="416">
        <v>-600</v>
      </c>
      <c r="I36" s="425" t="s">
        <v>82</v>
      </c>
      <c r="J36" s="418">
        <v>6</v>
      </c>
      <c r="K36" s="419">
        <v>4</v>
      </c>
      <c r="L36" s="420"/>
      <c r="M36" s="420"/>
      <c r="X36" s="422"/>
      <c r="Y36" s="422"/>
    </row>
    <row r="37" spans="1:25" s="421" customFormat="1" x14ac:dyDescent="0.2">
      <c r="A37" s="413" t="s">
        <v>7</v>
      </c>
      <c r="B37" s="414">
        <v>43049</v>
      </c>
      <c r="C37" s="414">
        <v>43047</v>
      </c>
      <c r="D37" s="410">
        <v>2017</v>
      </c>
      <c r="E37" s="415" t="s">
        <v>16</v>
      </c>
      <c r="F37" s="410" t="s">
        <v>34</v>
      </c>
      <c r="G37" s="413" t="s">
        <v>35</v>
      </c>
      <c r="H37" s="416">
        <v>-100</v>
      </c>
      <c r="I37" s="425" t="s">
        <v>82</v>
      </c>
      <c r="J37" s="418">
        <v>1</v>
      </c>
      <c r="K37" s="419">
        <v>4</v>
      </c>
      <c r="L37" s="420"/>
      <c r="M37" s="420"/>
      <c r="X37" s="422"/>
      <c r="Y37" s="422"/>
    </row>
    <row r="38" spans="1:25" s="421" customFormat="1" x14ac:dyDescent="0.2">
      <c r="A38" s="413" t="s">
        <v>7</v>
      </c>
      <c r="B38" s="414">
        <v>43102</v>
      </c>
      <c r="C38" s="414">
        <v>43098</v>
      </c>
      <c r="D38" s="410">
        <v>2017</v>
      </c>
      <c r="E38" s="415" t="s">
        <v>16</v>
      </c>
      <c r="F38" s="410" t="s">
        <v>34</v>
      </c>
      <c r="G38" s="413" t="s">
        <v>35</v>
      </c>
      <c r="H38" s="416">
        <v>-100</v>
      </c>
      <c r="I38" s="425" t="s">
        <v>82</v>
      </c>
      <c r="J38" s="418">
        <v>1</v>
      </c>
      <c r="K38" s="419">
        <v>4</v>
      </c>
      <c r="L38" s="420"/>
      <c r="M38" s="420"/>
      <c r="X38" s="422"/>
      <c r="Y38" s="422"/>
    </row>
    <row r="39" spans="1:25" s="421" customFormat="1" x14ac:dyDescent="0.2">
      <c r="A39" s="413" t="s">
        <v>7</v>
      </c>
      <c r="B39" s="414">
        <v>43164</v>
      </c>
      <c r="C39" s="414">
        <v>43160</v>
      </c>
      <c r="D39" s="410">
        <v>2018</v>
      </c>
      <c r="E39" s="415" t="s">
        <v>16</v>
      </c>
      <c r="F39" s="410" t="s">
        <v>34</v>
      </c>
      <c r="G39" s="413" t="s">
        <v>35</v>
      </c>
      <c r="H39" s="416">
        <v>-100</v>
      </c>
      <c r="I39" s="425" t="s">
        <v>82</v>
      </c>
      <c r="J39" s="418">
        <v>1</v>
      </c>
      <c r="K39" s="419">
        <v>4</v>
      </c>
      <c r="L39" s="420"/>
      <c r="M39" s="420"/>
      <c r="X39" s="422"/>
      <c r="Y39" s="422"/>
    </row>
    <row r="40" spans="1:25" s="421" customFormat="1" x14ac:dyDescent="0.2">
      <c r="A40" s="413" t="s">
        <v>7</v>
      </c>
      <c r="B40" s="414">
        <v>43276</v>
      </c>
      <c r="C40" s="414">
        <v>43273</v>
      </c>
      <c r="D40" s="410">
        <v>2018</v>
      </c>
      <c r="E40" s="415" t="s">
        <v>16</v>
      </c>
      <c r="F40" s="413" t="s">
        <v>34</v>
      </c>
      <c r="G40" s="413" t="s">
        <v>35</v>
      </c>
      <c r="H40" s="416">
        <v>-100</v>
      </c>
      <c r="I40" s="425" t="s">
        <v>82</v>
      </c>
      <c r="J40" s="418">
        <v>1</v>
      </c>
      <c r="K40" s="419">
        <v>4</v>
      </c>
      <c r="L40" s="420"/>
      <c r="M40" s="420"/>
      <c r="X40" s="422"/>
      <c r="Y40" s="422"/>
    </row>
    <row r="41" spans="1:25" s="421" customFormat="1" x14ac:dyDescent="0.2">
      <c r="A41" s="413" t="s">
        <v>7</v>
      </c>
      <c r="B41" s="414">
        <v>43276</v>
      </c>
      <c r="C41" s="414">
        <v>43273</v>
      </c>
      <c r="D41" s="410">
        <v>2018</v>
      </c>
      <c r="E41" s="415" t="s">
        <v>16</v>
      </c>
      <c r="F41" s="413" t="s">
        <v>34</v>
      </c>
      <c r="G41" s="413" t="s">
        <v>35</v>
      </c>
      <c r="H41" s="416">
        <v>-100</v>
      </c>
      <c r="I41" s="425" t="s">
        <v>82</v>
      </c>
      <c r="J41" s="418">
        <v>1</v>
      </c>
      <c r="K41" s="419">
        <v>4</v>
      </c>
      <c r="L41" s="420"/>
      <c r="M41" s="420"/>
      <c r="X41" s="422"/>
      <c r="Y41" s="422"/>
    </row>
    <row r="42" spans="1:25" s="421" customFormat="1" x14ac:dyDescent="0.2">
      <c r="A42" s="413" t="s">
        <v>7</v>
      </c>
      <c r="B42" s="414">
        <v>43276</v>
      </c>
      <c r="C42" s="414">
        <v>43273</v>
      </c>
      <c r="D42" s="410">
        <v>2018</v>
      </c>
      <c r="E42" s="415" t="s">
        <v>16</v>
      </c>
      <c r="F42" s="413" t="s">
        <v>34</v>
      </c>
      <c r="G42" s="413" t="s">
        <v>35</v>
      </c>
      <c r="H42" s="416">
        <v>-100</v>
      </c>
      <c r="I42" s="425" t="s">
        <v>82</v>
      </c>
      <c r="J42" s="418">
        <v>1</v>
      </c>
      <c r="K42" s="419">
        <v>4</v>
      </c>
      <c r="L42" s="420"/>
      <c r="M42" s="420"/>
      <c r="X42" s="422"/>
      <c r="Y42" s="422"/>
    </row>
    <row r="43" spans="1:25" s="421" customFormat="1" x14ac:dyDescent="0.2">
      <c r="A43" s="413" t="s">
        <v>7</v>
      </c>
      <c r="B43" s="414">
        <v>43277</v>
      </c>
      <c r="C43" s="414">
        <v>43277</v>
      </c>
      <c r="D43" s="410">
        <v>2018</v>
      </c>
      <c r="E43" s="415" t="s">
        <v>16</v>
      </c>
      <c r="F43" s="413" t="s">
        <v>34</v>
      </c>
      <c r="G43" s="413" t="s">
        <v>35</v>
      </c>
      <c r="H43" s="416">
        <v>-100</v>
      </c>
      <c r="I43" s="425" t="s">
        <v>82</v>
      </c>
      <c r="J43" s="418">
        <v>1</v>
      </c>
      <c r="K43" s="419">
        <v>4</v>
      </c>
      <c r="L43" s="420"/>
      <c r="M43" s="420"/>
      <c r="X43" s="422"/>
      <c r="Y43" s="422"/>
    </row>
    <row r="44" spans="1:25" s="421" customFormat="1" x14ac:dyDescent="0.2">
      <c r="A44" s="413" t="s">
        <v>7</v>
      </c>
      <c r="B44" s="414">
        <v>43277</v>
      </c>
      <c r="C44" s="414">
        <v>43277</v>
      </c>
      <c r="D44" s="410">
        <v>2018</v>
      </c>
      <c r="E44" s="415" t="s">
        <v>16</v>
      </c>
      <c r="F44" s="413" t="s">
        <v>34</v>
      </c>
      <c r="G44" s="413" t="s">
        <v>35</v>
      </c>
      <c r="H44" s="416">
        <v>-100</v>
      </c>
      <c r="I44" s="425" t="s">
        <v>82</v>
      </c>
      <c r="J44" s="418">
        <v>1</v>
      </c>
      <c r="K44" s="419">
        <v>4</v>
      </c>
      <c r="L44" s="420"/>
      <c r="M44" s="420"/>
      <c r="X44" s="422"/>
      <c r="Y44" s="422"/>
    </row>
    <row r="45" spans="1:25" s="421" customFormat="1" x14ac:dyDescent="0.2">
      <c r="A45" s="413" t="s">
        <v>7</v>
      </c>
      <c r="B45" s="414">
        <v>43277</v>
      </c>
      <c r="C45" s="414">
        <v>43277</v>
      </c>
      <c r="D45" s="410">
        <v>2018</v>
      </c>
      <c r="E45" s="415" t="s">
        <v>16</v>
      </c>
      <c r="F45" s="413" t="s">
        <v>34</v>
      </c>
      <c r="G45" s="413" t="s">
        <v>35</v>
      </c>
      <c r="H45" s="416">
        <v>-100</v>
      </c>
      <c r="I45" s="425" t="s">
        <v>82</v>
      </c>
      <c r="J45" s="418">
        <v>1</v>
      </c>
      <c r="K45" s="419">
        <v>4</v>
      </c>
      <c r="L45" s="420"/>
      <c r="M45" s="420"/>
      <c r="X45" s="422"/>
      <c r="Y45" s="422"/>
    </row>
    <row r="46" spans="1:25" s="421" customFormat="1" x14ac:dyDescent="0.2">
      <c r="A46" s="413" t="s">
        <v>7</v>
      </c>
      <c r="B46" s="414">
        <v>43277</v>
      </c>
      <c r="C46" s="414">
        <v>43277</v>
      </c>
      <c r="D46" s="410">
        <v>2018</v>
      </c>
      <c r="E46" s="415" t="s">
        <v>16</v>
      </c>
      <c r="F46" s="413" t="s">
        <v>34</v>
      </c>
      <c r="G46" s="413" t="s">
        <v>35</v>
      </c>
      <c r="H46" s="416">
        <v>-100</v>
      </c>
      <c r="I46" s="425" t="s">
        <v>82</v>
      </c>
      <c r="J46" s="418">
        <v>1</v>
      </c>
      <c r="K46" s="419">
        <v>4</v>
      </c>
      <c r="L46" s="420"/>
      <c r="M46" s="420"/>
      <c r="X46" s="422"/>
      <c r="Y46" s="422"/>
    </row>
    <row r="47" spans="1:25" s="421" customFormat="1" x14ac:dyDescent="0.2">
      <c r="A47" s="413" t="s">
        <v>7</v>
      </c>
      <c r="B47" s="414">
        <v>43306</v>
      </c>
      <c r="C47" s="414">
        <v>43304</v>
      </c>
      <c r="D47" s="410">
        <v>2018</v>
      </c>
      <c r="E47" s="415" t="s">
        <v>16</v>
      </c>
      <c r="F47" s="413" t="s">
        <v>34</v>
      </c>
      <c r="G47" s="413" t="s">
        <v>35</v>
      </c>
      <c r="H47" s="416">
        <v>-100</v>
      </c>
      <c r="I47" s="425" t="s">
        <v>82</v>
      </c>
      <c r="J47" s="418">
        <v>1</v>
      </c>
      <c r="K47" s="419">
        <v>4</v>
      </c>
      <c r="L47" s="420"/>
      <c r="M47" s="420"/>
      <c r="X47" s="422"/>
      <c r="Y47" s="422"/>
    </row>
    <row r="48" spans="1:25" s="421" customFormat="1" x14ac:dyDescent="0.2">
      <c r="A48" s="413" t="s">
        <v>7</v>
      </c>
      <c r="B48" s="414">
        <v>43308</v>
      </c>
      <c r="C48" s="414">
        <v>43305</v>
      </c>
      <c r="D48" s="410">
        <v>2018</v>
      </c>
      <c r="E48" s="415" t="s">
        <v>16</v>
      </c>
      <c r="F48" s="413" t="s">
        <v>34</v>
      </c>
      <c r="G48" s="413" t="s">
        <v>35</v>
      </c>
      <c r="H48" s="416">
        <v>-100</v>
      </c>
      <c r="I48" s="425" t="s">
        <v>82</v>
      </c>
      <c r="J48" s="418">
        <v>1</v>
      </c>
      <c r="K48" s="419">
        <v>4</v>
      </c>
      <c r="L48" s="420"/>
      <c r="M48" s="420"/>
      <c r="X48" s="422"/>
      <c r="Y48" s="422"/>
    </row>
    <row r="49" spans="1:25" s="421" customFormat="1" x14ac:dyDescent="0.2">
      <c r="A49" s="413" t="s">
        <v>7</v>
      </c>
      <c r="B49" s="414">
        <v>43308</v>
      </c>
      <c r="C49" s="414">
        <v>43305</v>
      </c>
      <c r="D49" s="410">
        <v>2018</v>
      </c>
      <c r="E49" s="415" t="s">
        <v>16</v>
      </c>
      <c r="F49" s="413" t="s">
        <v>34</v>
      </c>
      <c r="G49" s="413" t="s">
        <v>35</v>
      </c>
      <c r="H49" s="416">
        <v>-100</v>
      </c>
      <c r="I49" s="425" t="s">
        <v>82</v>
      </c>
      <c r="J49" s="418">
        <v>1</v>
      </c>
      <c r="K49" s="419">
        <v>4</v>
      </c>
      <c r="L49" s="420"/>
      <c r="M49" s="420"/>
      <c r="X49" s="422"/>
      <c r="Y49" s="422"/>
    </row>
    <row r="50" spans="1:25" s="421" customFormat="1" x14ac:dyDescent="0.2">
      <c r="A50" s="413" t="s">
        <v>7</v>
      </c>
      <c r="B50" s="414">
        <v>43322</v>
      </c>
      <c r="C50" s="414">
        <v>43320</v>
      </c>
      <c r="D50" s="410">
        <v>2018</v>
      </c>
      <c r="E50" s="415" t="s">
        <v>16</v>
      </c>
      <c r="F50" s="413" t="s">
        <v>34</v>
      </c>
      <c r="G50" s="413" t="s">
        <v>35</v>
      </c>
      <c r="H50" s="416">
        <v>-100</v>
      </c>
      <c r="I50" s="425" t="s">
        <v>82</v>
      </c>
      <c r="J50" s="418">
        <v>1</v>
      </c>
      <c r="K50" s="419">
        <v>4</v>
      </c>
      <c r="L50" s="420"/>
      <c r="M50" s="420"/>
      <c r="X50" s="422"/>
      <c r="Y50" s="422"/>
    </row>
    <row r="51" spans="1:25" s="421" customFormat="1" x14ac:dyDescent="0.2">
      <c r="A51" s="413" t="s">
        <v>7</v>
      </c>
      <c r="B51" s="414">
        <v>43354</v>
      </c>
      <c r="C51" s="414">
        <v>43352</v>
      </c>
      <c r="D51" s="410">
        <v>2018</v>
      </c>
      <c r="E51" s="415" t="s">
        <v>16</v>
      </c>
      <c r="F51" s="413" t="s">
        <v>34</v>
      </c>
      <c r="G51" s="413" t="s">
        <v>35</v>
      </c>
      <c r="H51" s="416">
        <v>-100</v>
      </c>
      <c r="I51" s="425" t="s">
        <v>82</v>
      </c>
      <c r="J51" s="418">
        <v>1</v>
      </c>
      <c r="K51" s="419">
        <v>4</v>
      </c>
      <c r="L51" s="420"/>
      <c r="M51" s="420"/>
      <c r="X51" s="422"/>
      <c r="Y51" s="422"/>
    </row>
    <row r="52" spans="1:25" s="421" customFormat="1" x14ac:dyDescent="0.2">
      <c r="A52" s="413" t="s">
        <v>7</v>
      </c>
      <c r="B52" s="414">
        <v>43357</v>
      </c>
      <c r="C52" s="414">
        <v>43355</v>
      </c>
      <c r="D52" s="410">
        <v>2018</v>
      </c>
      <c r="E52" s="415" t="s">
        <v>16</v>
      </c>
      <c r="F52" s="414" t="s">
        <v>34</v>
      </c>
      <c r="G52" s="413" t="s">
        <v>35</v>
      </c>
      <c r="H52" s="416">
        <v>-400</v>
      </c>
      <c r="I52" s="425" t="s">
        <v>82</v>
      </c>
      <c r="J52" s="418">
        <v>4</v>
      </c>
      <c r="K52" s="419">
        <v>4</v>
      </c>
      <c r="L52" s="420"/>
      <c r="M52" s="420"/>
      <c r="X52" s="422"/>
      <c r="Y52" s="422"/>
    </row>
    <row r="53" spans="1:25" s="421" customFormat="1" x14ac:dyDescent="0.2">
      <c r="A53" s="413" t="s">
        <v>7</v>
      </c>
      <c r="B53" s="414">
        <v>43382</v>
      </c>
      <c r="C53" s="414">
        <v>43380</v>
      </c>
      <c r="D53" s="410">
        <v>2018</v>
      </c>
      <c r="E53" s="415" t="s">
        <v>16</v>
      </c>
      <c r="F53" s="414" t="s">
        <v>34</v>
      </c>
      <c r="G53" s="413" t="s">
        <v>35</v>
      </c>
      <c r="H53" s="416">
        <v>-100</v>
      </c>
      <c r="I53" s="425" t="s">
        <v>82</v>
      </c>
      <c r="J53" s="418">
        <v>1</v>
      </c>
      <c r="K53" s="419">
        <v>4</v>
      </c>
      <c r="L53" s="420"/>
      <c r="M53" s="420"/>
      <c r="X53" s="422"/>
      <c r="Y53" s="422"/>
    </row>
    <row r="54" spans="1:25" s="421" customFormat="1" x14ac:dyDescent="0.2">
      <c r="A54" s="413" t="s">
        <v>7</v>
      </c>
      <c r="B54" s="414">
        <v>43453</v>
      </c>
      <c r="C54" s="414">
        <v>43453</v>
      </c>
      <c r="D54" s="410">
        <v>2018</v>
      </c>
      <c r="E54" s="415" t="s">
        <v>16</v>
      </c>
      <c r="F54" s="413" t="s">
        <v>34</v>
      </c>
      <c r="G54" s="413" t="s">
        <v>35</v>
      </c>
      <c r="H54" s="416">
        <v>-100</v>
      </c>
      <c r="I54" s="425" t="s">
        <v>82</v>
      </c>
      <c r="J54" s="418">
        <v>1</v>
      </c>
      <c r="K54" s="419">
        <v>4</v>
      </c>
      <c r="L54" s="420"/>
      <c r="M54" s="420"/>
      <c r="X54" s="422"/>
      <c r="Y54" s="422"/>
    </row>
    <row r="55" spans="1:25" s="421" customFormat="1" x14ac:dyDescent="0.2">
      <c r="A55" s="413" t="s">
        <v>7</v>
      </c>
      <c r="B55" s="414">
        <v>43453</v>
      </c>
      <c r="C55" s="414">
        <v>43453</v>
      </c>
      <c r="D55" s="410">
        <v>2018</v>
      </c>
      <c r="E55" s="415" t="s">
        <v>16</v>
      </c>
      <c r="F55" s="413" t="s">
        <v>34</v>
      </c>
      <c r="G55" s="413" t="s">
        <v>35</v>
      </c>
      <c r="H55" s="416">
        <v>-100</v>
      </c>
      <c r="I55" s="425" t="s">
        <v>82</v>
      </c>
      <c r="J55" s="418">
        <v>1</v>
      </c>
      <c r="K55" s="419">
        <v>4</v>
      </c>
      <c r="L55" s="420"/>
      <c r="M55" s="420"/>
      <c r="X55" s="422"/>
      <c r="Y55" s="422"/>
    </row>
    <row r="56" spans="1:25" s="421" customFormat="1" x14ac:dyDescent="0.2">
      <c r="A56" s="413" t="s">
        <v>7</v>
      </c>
      <c r="B56" s="414">
        <v>43556</v>
      </c>
      <c r="C56" s="414">
        <v>43552</v>
      </c>
      <c r="D56" s="410">
        <v>2019</v>
      </c>
      <c r="E56" s="415" t="s">
        <v>16</v>
      </c>
      <c r="F56" s="413" t="s">
        <v>34</v>
      </c>
      <c r="G56" s="413" t="s">
        <v>35</v>
      </c>
      <c r="H56" s="416">
        <v>-300</v>
      </c>
      <c r="I56" s="425" t="s">
        <v>82</v>
      </c>
      <c r="J56" s="418">
        <v>3</v>
      </c>
      <c r="K56" s="419">
        <v>4</v>
      </c>
      <c r="L56" s="420"/>
      <c r="M56" s="420"/>
      <c r="X56" s="422"/>
      <c r="Y56" s="422"/>
    </row>
    <row r="57" spans="1:25" s="421" customFormat="1" x14ac:dyDescent="0.2">
      <c r="A57" s="413" t="s">
        <v>7</v>
      </c>
      <c r="B57" s="414">
        <v>43556</v>
      </c>
      <c r="C57" s="414">
        <v>43552</v>
      </c>
      <c r="D57" s="410">
        <v>2019</v>
      </c>
      <c r="E57" s="415" t="s">
        <v>16</v>
      </c>
      <c r="F57" s="413" t="s">
        <v>34</v>
      </c>
      <c r="G57" s="413" t="s">
        <v>35</v>
      </c>
      <c r="H57" s="416">
        <v>-300</v>
      </c>
      <c r="I57" s="425" t="s">
        <v>82</v>
      </c>
      <c r="J57" s="418">
        <v>3</v>
      </c>
      <c r="K57" s="419">
        <v>4</v>
      </c>
      <c r="L57" s="420"/>
      <c r="M57" s="420"/>
      <c r="X57" s="422"/>
      <c r="Y57" s="422"/>
    </row>
    <row r="58" spans="1:25" s="421" customFormat="1" x14ac:dyDescent="0.2">
      <c r="A58" s="413" t="s">
        <v>7</v>
      </c>
      <c r="B58" s="414">
        <v>43832</v>
      </c>
      <c r="C58" s="414">
        <v>43832</v>
      </c>
      <c r="D58" s="410">
        <v>2019</v>
      </c>
      <c r="E58" s="415" t="s">
        <v>16</v>
      </c>
      <c r="F58" s="413" t="s">
        <v>34</v>
      </c>
      <c r="G58" s="413" t="s">
        <v>35</v>
      </c>
      <c r="H58" s="416">
        <v>-300</v>
      </c>
      <c r="I58" s="425" t="s">
        <v>82</v>
      </c>
      <c r="J58" s="418">
        <v>3</v>
      </c>
      <c r="K58" s="419">
        <v>4</v>
      </c>
      <c r="L58" s="420"/>
      <c r="M58" s="420"/>
      <c r="X58" s="422"/>
      <c r="Y58" s="422"/>
    </row>
    <row r="59" spans="1:25" s="421" customFormat="1" x14ac:dyDescent="0.2">
      <c r="A59" s="413" t="s">
        <v>7</v>
      </c>
      <c r="B59" s="414">
        <v>43832</v>
      </c>
      <c r="C59" s="414">
        <v>43832</v>
      </c>
      <c r="D59" s="410">
        <v>2019</v>
      </c>
      <c r="E59" s="415" t="s">
        <v>16</v>
      </c>
      <c r="F59" s="413" t="s">
        <v>34</v>
      </c>
      <c r="G59" s="413" t="s">
        <v>35</v>
      </c>
      <c r="H59" s="416">
        <v>-300</v>
      </c>
      <c r="I59" s="425" t="s">
        <v>82</v>
      </c>
      <c r="J59" s="418">
        <v>3</v>
      </c>
      <c r="K59" s="419">
        <v>4</v>
      </c>
      <c r="L59" s="420"/>
      <c r="M59" s="420"/>
      <c r="X59" s="422"/>
      <c r="Y59" s="422"/>
    </row>
    <row r="60" spans="1:25" s="421" customFormat="1" x14ac:dyDescent="0.2">
      <c r="A60" s="413" t="s">
        <v>7</v>
      </c>
      <c r="B60" s="414">
        <v>40184</v>
      </c>
      <c r="C60" s="414">
        <v>40184</v>
      </c>
      <c r="D60" s="410">
        <v>2010</v>
      </c>
      <c r="E60" s="415" t="s">
        <v>24</v>
      </c>
      <c r="F60" s="413" t="s">
        <v>34</v>
      </c>
      <c r="G60" s="413" t="s">
        <v>35</v>
      </c>
      <c r="H60" s="416">
        <v>-160</v>
      </c>
      <c r="I60" s="425" t="s">
        <v>82</v>
      </c>
      <c r="J60" s="434" t="s">
        <v>226</v>
      </c>
      <c r="K60" s="419">
        <v>5</v>
      </c>
      <c r="L60" s="435" t="s">
        <v>264</v>
      </c>
      <c r="M60" s="435"/>
      <c r="X60" s="422"/>
      <c r="Y60" s="422"/>
    </row>
    <row r="61" spans="1:25" s="421" customFormat="1" x14ac:dyDescent="0.2">
      <c r="A61" s="413" t="s">
        <v>7</v>
      </c>
      <c r="B61" s="414">
        <v>40184</v>
      </c>
      <c r="C61" s="414">
        <v>40184</v>
      </c>
      <c r="D61" s="410">
        <v>2010</v>
      </c>
      <c r="E61" s="415" t="s">
        <v>24</v>
      </c>
      <c r="F61" s="413" t="s">
        <v>36</v>
      </c>
      <c r="G61" s="413" t="s">
        <v>35</v>
      </c>
      <c r="H61" s="416">
        <v>-450</v>
      </c>
      <c r="I61" s="420" t="s">
        <v>392</v>
      </c>
      <c r="J61" s="428"/>
      <c r="K61" s="419">
        <v>5</v>
      </c>
      <c r="L61" s="420" t="s">
        <v>442</v>
      </c>
      <c r="M61" s="420"/>
    </row>
    <row r="62" spans="1:25" s="421" customFormat="1" x14ac:dyDescent="0.2">
      <c r="A62" s="413" t="s">
        <v>7</v>
      </c>
      <c r="B62" s="414">
        <v>40211</v>
      </c>
      <c r="C62" s="414">
        <v>40211</v>
      </c>
      <c r="D62" s="410">
        <v>2010</v>
      </c>
      <c r="E62" s="415" t="s">
        <v>24</v>
      </c>
      <c r="F62" s="413" t="s">
        <v>34</v>
      </c>
      <c r="G62" s="413" t="s">
        <v>35</v>
      </c>
      <c r="H62" s="416">
        <v>37.5</v>
      </c>
      <c r="I62" s="425" t="s">
        <v>91</v>
      </c>
      <c r="J62" s="418" t="s">
        <v>197</v>
      </c>
      <c r="K62" s="419">
        <v>5</v>
      </c>
      <c r="L62" s="420"/>
      <c r="M62" s="420"/>
      <c r="X62" s="422"/>
      <c r="Y62" s="422"/>
    </row>
    <row r="63" spans="1:25" s="421" customFormat="1" x14ac:dyDescent="0.2">
      <c r="A63" s="413" t="s">
        <v>7</v>
      </c>
      <c r="B63" s="414">
        <v>40211</v>
      </c>
      <c r="C63" s="414">
        <v>40211</v>
      </c>
      <c r="D63" s="410">
        <v>2010</v>
      </c>
      <c r="E63" s="415" t="s">
        <v>24</v>
      </c>
      <c r="F63" s="413" t="s">
        <v>34</v>
      </c>
      <c r="G63" s="413" t="s">
        <v>35</v>
      </c>
      <c r="H63" s="416">
        <v>-1500</v>
      </c>
      <c r="I63" s="425" t="s">
        <v>82</v>
      </c>
      <c r="J63" s="418" t="s">
        <v>197</v>
      </c>
      <c r="K63" s="419">
        <v>5</v>
      </c>
      <c r="L63" s="420"/>
      <c r="M63" s="420"/>
      <c r="X63" s="422"/>
      <c r="Y63" s="422"/>
    </row>
    <row r="64" spans="1:25" s="421" customFormat="1" x14ac:dyDescent="0.2">
      <c r="A64" s="413" t="s">
        <v>7</v>
      </c>
      <c r="B64" s="414">
        <v>40211</v>
      </c>
      <c r="C64" s="414">
        <v>40211</v>
      </c>
      <c r="D64" s="410">
        <v>2010</v>
      </c>
      <c r="E64" s="415" t="s">
        <v>24</v>
      </c>
      <c r="F64" s="413" t="s">
        <v>34</v>
      </c>
      <c r="G64" s="413" t="s">
        <v>35</v>
      </c>
      <c r="H64" s="416">
        <v>5</v>
      </c>
      <c r="I64" s="425" t="s">
        <v>84</v>
      </c>
      <c r="J64" s="418"/>
      <c r="K64" s="419">
        <v>5</v>
      </c>
      <c r="L64" s="420" t="s">
        <v>224</v>
      </c>
      <c r="M64" s="433" t="s">
        <v>373</v>
      </c>
      <c r="X64" s="422"/>
      <c r="Y64" s="422"/>
    </row>
    <row r="65" spans="1:40" s="421" customFormat="1" x14ac:dyDescent="0.2">
      <c r="A65" s="413" t="s">
        <v>7</v>
      </c>
      <c r="B65" s="414">
        <v>40576</v>
      </c>
      <c r="C65" s="414">
        <v>40576</v>
      </c>
      <c r="D65" s="410">
        <v>2011</v>
      </c>
      <c r="E65" s="415" t="s">
        <v>24</v>
      </c>
      <c r="F65" s="413" t="s">
        <v>34</v>
      </c>
      <c r="G65" s="413" t="s">
        <v>35</v>
      </c>
      <c r="H65" s="416">
        <v>37.5</v>
      </c>
      <c r="I65" s="425" t="s">
        <v>91</v>
      </c>
      <c r="J65" s="418" t="s">
        <v>196</v>
      </c>
      <c r="K65" s="419">
        <v>5</v>
      </c>
      <c r="L65" s="420"/>
      <c r="M65" s="420"/>
      <c r="X65" s="422"/>
      <c r="Y65" s="422"/>
    </row>
    <row r="66" spans="1:40" s="421" customFormat="1" x14ac:dyDescent="0.2">
      <c r="A66" s="413" t="s">
        <v>7</v>
      </c>
      <c r="B66" s="414">
        <v>40576</v>
      </c>
      <c r="C66" s="414">
        <v>40576</v>
      </c>
      <c r="D66" s="410">
        <v>2011</v>
      </c>
      <c r="E66" s="415" t="s">
        <v>24</v>
      </c>
      <c r="F66" s="413" t="s">
        <v>34</v>
      </c>
      <c r="G66" s="413" t="s">
        <v>35</v>
      </c>
      <c r="H66" s="416">
        <v>-1500</v>
      </c>
      <c r="I66" s="425" t="s">
        <v>82</v>
      </c>
      <c r="J66" s="418" t="s">
        <v>196</v>
      </c>
      <c r="K66" s="419">
        <v>5</v>
      </c>
      <c r="L66" s="420"/>
      <c r="M66" s="420"/>
      <c r="X66" s="422"/>
      <c r="Y66" s="422"/>
    </row>
    <row r="67" spans="1:40" s="421" customFormat="1" x14ac:dyDescent="0.2">
      <c r="A67" s="413" t="s">
        <v>7</v>
      </c>
      <c r="B67" s="414">
        <v>40576</v>
      </c>
      <c r="C67" s="414">
        <v>40576</v>
      </c>
      <c r="D67" s="410">
        <v>2011</v>
      </c>
      <c r="E67" s="415" t="s">
        <v>24</v>
      </c>
      <c r="F67" s="413" t="s">
        <v>34</v>
      </c>
      <c r="G67" s="413" t="s">
        <v>35</v>
      </c>
      <c r="H67" s="416">
        <v>25</v>
      </c>
      <c r="I67" s="425" t="s">
        <v>84</v>
      </c>
      <c r="J67" s="418"/>
      <c r="K67" s="419">
        <v>5</v>
      </c>
      <c r="L67" s="420"/>
      <c r="M67" s="433" t="s">
        <v>373</v>
      </c>
      <c r="X67" s="422"/>
      <c r="Y67" s="422"/>
    </row>
    <row r="68" spans="1:40" s="421" customFormat="1" x14ac:dyDescent="0.2">
      <c r="A68" s="413" t="s">
        <v>7</v>
      </c>
      <c r="B68" s="414">
        <v>40651</v>
      </c>
      <c r="C68" s="414">
        <v>40647</v>
      </c>
      <c r="D68" s="410">
        <v>2011</v>
      </c>
      <c r="E68" s="415" t="s">
        <v>24</v>
      </c>
      <c r="F68" s="413" t="s">
        <v>34</v>
      </c>
      <c r="G68" s="413" t="s">
        <v>35</v>
      </c>
      <c r="H68" s="416">
        <v>-25</v>
      </c>
      <c r="I68" s="425" t="s">
        <v>84</v>
      </c>
      <c r="J68" s="418"/>
      <c r="K68" s="419">
        <v>5</v>
      </c>
      <c r="L68" s="420" t="s">
        <v>298</v>
      </c>
      <c r="M68" s="433" t="s">
        <v>373</v>
      </c>
      <c r="X68" s="422"/>
      <c r="Y68" s="422"/>
    </row>
    <row r="69" spans="1:40" s="421" customFormat="1" x14ac:dyDescent="0.2">
      <c r="A69" s="413" t="s">
        <v>7</v>
      </c>
      <c r="B69" s="414">
        <v>40939</v>
      </c>
      <c r="C69" s="414">
        <v>40939</v>
      </c>
      <c r="D69" s="410">
        <v>2012</v>
      </c>
      <c r="E69" s="415" t="s">
        <v>24</v>
      </c>
      <c r="F69" s="413" t="s">
        <v>34</v>
      </c>
      <c r="G69" s="413" t="s">
        <v>35</v>
      </c>
      <c r="H69" s="416">
        <v>-1500</v>
      </c>
      <c r="I69" s="425" t="s">
        <v>82</v>
      </c>
      <c r="J69" s="418" t="s">
        <v>195</v>
      </c>
      <c r="K69" s="419">
        <v>5</v>
      </c>
      <c r="M69" s="433" t="s">
        <v>308</v>
      </c>
      <c r="X69" s="422"/>
      <c r="Y69" s="422"/>
    </row>
    <row r="70" spans="1:40" s="421" customFormat="1" x14ac:dyDescent="0.2">
      <c r="A70" s="413" t="s">
        <v>7</v>
      </c>
      <c r="B70" s="414">
        <v>41318</v>
      </c>
      <c r="C70" s="414">
        <v>41318</v>
      </c>
      <c r="D70" s="410">
        <v>2013</v>
      </c>
      <c r="E70" s="415" t="s">
        <v>24</v>
      </c>
      <c r="F70" s="413" t="s">
        <v>34</v>
      </c>
      <c r="G70" s="413" t="s">
        <v>35</v>
      </c>
      <c r="H70" s="416">
        <v>60</v>
      </c>
      <c r="I70" s="425" t="s">
        <v>91</v>
      </c>
      <c r="J70" s="418" t="s">
        <v>194</v>
      </c>
      <c r="K70" s="419">
        <v>5</v>
      </c>
      <c r="L70" s="433" t="s">
        <v>310</v>
      </c>
      <c r="M70" s="433" t="s">
        <v>299</v>
      </c>
      <c r="X70" s="422"/>
      <c r="Y70" s="422"/>
    </row>
    <row r="71" spans="1:40" s="421" customFormat="1" x14ac:dyDescent="0.2">
      <c r="A71" s="413" t="s">
        <v>7</v>
      </c>
      <c r="B71" s="414">
        <v>41318</v>
      </c>
      <c r="C71" s="414">
        <v>41318</v>
      </c>
      <c r="D71" s="410">
        <v>2013</v>
      </c>
      <c r="E71" s="415" t="s">
        <v>24</v>
      </c>
      <c r="F71" s="413" t="s">
        <v>34</v>
      </c>
      <c r="G71" s="413" t="s">
        <v>35</v>
      </c>
      <c r="H71" s="416">
        <v>-1250</v>
      </c>
      <c r="I71" s="425" t="s">
        <v>82</v>
      </c>
      <c r="J71" s="418" t="s">
        <v>194</v>
      </c>
      <c r="K71" s="419">
        <v>5</v>
      </c>
      <c r="L71" s="433" t="s">
        <v>309</v>
      </c>
      <c r="M71" s="433" t="s">
        <v>299</v>
      </c>
      <c r="X71" s="422"/>
      <c r="Y71" s="422"/>
    </row>
    <row r="72" spans="1:40" s="421" customFormat="1" x14ac:dyDescent="0.2">
      <c r="A72" s="413" t="s">
        <v>7</v>
      </c>
      <c r="B72" s="414">
        <v>41318</v>
      </c>
      <c r="C72" s="414">
        <v>41318</v>
      </c>
      <c r="D72" s="410">
        <v>2013</v>
      </c>
      <c r="E72" s="415" t="s">
        <v>24</v>
      </c>
      <c r="F72" s="413" t="s">
        <v>34</v>
      </c>
      <c r="G72" s="413" t="s">
        <v>35</v>
      </c>
      <c r="H72" s="416">
        <v>-250</v>
      </c>
      <c r="I72" s="425" t="s">
        <v>82</v>
      </c>
      <c r="J72" s="418" t="s">
        <v>194</v>
      </c>
      <c r="K72" s="419">
        <v>5</v>
      </c>
      <c r="L72" s="432" t="s">
        <v>311</v>
      </c>
      <c r="M72" s="432"/>
      <c r="X72" s="422"/>
      <c r="Y72" s="422"/>
    </row>
    <row r="73" spans="1:40" s="421" customFormat="1" x14ac:dyDescent="0.2">
      <c r="A73" s="413" t="s">
        <v>7</v>
      </c>
      <c r="B73" s="414">
        <v>41318</v>
      </c>
      <c r="C73" s="414">
        <v>41318</v>
      </c>
      <c r="D73" s="410">
        <v>2013</v>
      </c>
      <c r="E73" s="415" t="s">
        <v>24</v>
      </c>
      <c r="F73" s="413" t="s">
        <v>34</v>
      </c>
      <c r="G73" s="413" t="s">
        <v>35</v>
      </c>
      <c r="H73" s="416">
        <v>25</v>
      </c>
      <c r="I73" s="425" t="s">
        <v>84</v>
      </c>
      <c r="J73" s="418" t="s">
        <v>194</v>
      </c>
      <c r="K73" s="419">
        <v>5</v>
      </c>
      <c r="L73" s="420" t="s">
        <v>309</v>
      </c>
      <c r="M73" s="433" t="s">
        <v>373</v>
      </c>
      <c r="X73" s="422"/>
      <c r="Y73" s="422"/>
    </row>
    <row r="74" spans="1:40" s="421" customFormat="1" x14ac:dyDescent="0.2">
      <c r="A74" s="413" t="s">
        <v>7</v>
      </c>
      <c r="B74" s="414">
        <v>41766</v>
      </c>
      <c r="C74" s="414">
        <v>41780</v>
      </c>
      <c r="D74" s="410">
        <v>2014</v>
      </c>
      <c r="E74" s="415" t="s">
        <v>24</v>
      </c>
      <c r="F74" s="413" t="s">
        <v>34</v>
      </c>
      <c r="G74" s="413" t="s">
        <v>35</v>
      </c>
      <c r="H74" s="416">
        <v>100</v>
      </c>
      <c r="I74" s="425" t="s">
        <v>91</v>
      </c>
      <c r="J74" s="418" t="s">
        <v>193</v>
      </c>
      <c r="K74" s="419">
        <v>5</v>
      </c>
      <c r="L74" s="420"/>
      <c r="M74" s="420"/>
      <c r="X74" s="422"/>
      <c r="Y74" s="422"/>
    </row>
    <row r="75" spans="1:40" s="421" customFormat="1" x14ac:dyDescent="0.2">
      <c r="A75" s="413" t="s">
        <v>7</v>
      </c>
      <c r="B75" s="414">
        <v>41766</v>
      </c>
      <c r="C75" s="414">
        <v>41780</v>
      </c>
      <c r="D75" s="410">
        <v>2014</v>
      </c>
      <c r="E75" s="415" t="s">
        <v>24</v>
      </c>
      <c r="F75" s="413" t="s">
        <v>34</v>
      </c>
      <c r="G75" s="413" t="s">
        <v>35</v>
      </c>
      <c r="H75" s="416">
        <v>-1500</v>
      </c>
      <c r="I75" s="425" t="s">
        <v>82</v>
      </c>
      <c r="J75" s="418" t="s">
        <v>193</v>
      </c>
      <c r="K75" s="419">
        <v>5</v>
      </c>
      <c r="L75" s="420"/>
      <c r="M75" s="420"/>
      <c r="X75" s="422"/>
      <c r="Y75" s="422"/>
    </row>
    <row r="76" spans="1:40" s="436" customFormat="1" x14ac:dyDescent="0.2">
      <c r="A76" s="413" t="s">
        <v>7</v>
      </c>
      <c r="B76" s="414">
        <v>41766</v>
      </c>
      <c r="C76" s="414">
        <v>41780</v>
      </c>
      <c r="D76" s="410">
        <v>2014</v>
      </c>
      <c r="E76" s="415" t="s">
        <v>24</v>
      </c>
      <c r="F76" s="413" t="s">
        <v>34</v>
      </c>
      <c r="G76" s="413" t="s">
        <v>35</v>
      </c>
      <c r="H76" s="416">
        <v>25</v>
      </c>
      <c r="I76" s="425" t="s">
        <v>84</v>
      </c>
      <c r="J76" s="418"/>
      <c r="K76" s="419">
        <v>5</v>
      </c>
      <c r="L76" s="420" t="s">
        <v>224</v>
      </c>
      <c r="M76" s="433" t="s">
        <v>373</v>
      </c>
      <c r="N76" s="421"/>
      <c r="O76" s="421"/>
      <c r="P76" s="421"/>
      <c r="Q76" s="421"/>
      <c r="R76" s="421"/>
      <c r="S76" s="421"/>
      <c r="T76" s="421"/>
      <c r="U76" s="421"/>
      <c r="V76" s="421"/>
      <c r="W76" s="421"/>
      <c r="X76" s="422"/>
      <c r="Y76" s="422"/>
      <c r="Z76" s="421"/>
      <c r="AA76" s="421"/>
      <c r="AB76" s="421"/>
      <c r="AC76" s="421"/>
      <c r="AD76" s="421"/>
      <c r="AE76" s="421"/>
      <c r="AF76" s="421"/>
      <c r="AG76" s="421"/>
      <c r="AH76" s="421"/>
      <c r="AI76" s="421"/>
      <c r="AJ76" s="421"/>
      <c r="AK76" s="421"/>
      <c r="AL76" s="421"/>
      <c r="AM76" s="421"/>
      <c r="AN76" s="421"/>
    </row>
    <row r="77" spans="1:40" s="436" customFormat="1" x14ac:dyDescent="0.2">
      <c r="A77" s="413" t="s">
        <v>7</v>
      </c>
      <c r="B77" s="414">
        <v>42114</v>
      </c>
      <c r="C77" s="414">
        <v>42117</v>
      </c>
      <c r="D77" s="410">
        <v>2015</v>
      </c>
      <c r="E77" s="415" t="s">
        <v>24</v>
      </c>
      <c r="F77" s="413" t="s">
        <v>34</v>
      </c>
      <c r="G77" s="413" t="s">
        <v>35</v>
      </c>
      <c r="H77" s="416">
        <v>-1475</v>
      </c>
      <c r="I77" s="425" t="s">
        <v>82</v>
      </c>
      <c r="J77" s="418"/>
      <c r="K77" s="419">
        <v>5</v>
      </c>
      <c r="L77" s="420" t="s">
        <v>271</v>
      </c>
      <c r="M77" s="420"/>
      <c r="N77" s="421"/>
      <c r="O77" s="421"/>
      <c r="P77" s="421"/>
      <c r="Q77" s="421"/>
      <c r="R77" s="421"/>
      <c r="S77" s="421"/>
      <c r="T77" s="421"/>
      <c r="U77" s="421"/>
      <c r="V77" s="421"/>
      <c r="W77" s="421"/>
      <c r="X77" s="422"/>
      <c r="Y77" s="422"/>
      <c r="Z77" s="421"/>
      <c r="AA77" s="421"/>
      <c r="AB77" s="421"/>
      <c r="AC77" s="421"/>
      <c r="AD77" s="421"/>
      <c r="AE77" s="421"/>
      <c r="AF77" s="421"/>
      <c r="AG77" s="421"/>
      <c r="AH77" s="421"/>
      <c r="AI77" s="421"/>
      <c r="AJ77" s="421"/>
      <c r="AK77" s="421"/>
      <c r="AL77" s="421"/>
      <c r="AM77" s="421"/>
      <c r="AN77" s="421"/>
    </row>
    <row r="78" spans="1:40" s="421" customFormat="1" x14ac:dyDescent="0.2">
      <c r="A78" s="413" t="s">
        <v>7</v>
      </c>
      <c r="B78" s="414">
        <v>42488</v>
      </c>
      <c r="C78" s="414">
        <v>42485</v>
      </c>
      <c r="D78" s="410">
        <v>2016</v>
      </c>
      <c r="E78" s="415" t="s">
        <v>24</v>
      </c>
      <c r="F78" s="413" t="s">
        <v>34</v>
      </c>
      <c r="G78" s="413" t="s">
        <v>35</v>
      </c>
      <c r="H78" s="416">
        <v>-775</v>
      </c>
      <c r="I78" s="425" t="s">
        <v>82</v>
      </c>
      <c r="J78" s="432" t="s">
        <v>217</v>
      </c>
      <c r="K78" s="419">
        <v>5</v>
      </c>
      <c r="L78" s="432"/>
      <c r="M78" s="432"/>
      <c r="X78" s="422"/>
      <c r="Y78" s="422"/>
    </row>
    <row r="79" spans="1:40" s="421" customFormat="1" x14ac:dyDescent="0.2">
      <c r="A79" s="413" t="s">
        <v>7</v>
      </c>
      <c r="B79" s="414">
        <v>42837</v>
      </c>
      <c r="C79" s="414">
        <v>42846</v>
      </c>
      <c r="D79" s="410">
        <v>2017</v>
      </c>
      <c r="E79" s="415" t="s">
        <v>24</v>
      </c>
      <c r="F79" s="410" t="s">
        <v>34</v>
      </c>
      <c r="G79" s="413" t="s">
        <v>35</v>
      </c>
      <c r="H79" s="416">
        <v>-1125</v>
      </c>
      <c r="I79" s="425" t="s">
        <v>82</v>
      </c>
      <c r="J79" s="418"/>
      <c r="K79" s="419">
        <v>5</v>
      </c>
      <c r="L79" s="420" t="s">
        <v>53</v>
      </c>
      <c r="M79" s="420"/>
      <c r="X79" s="422"/>
      <c r="Y79" s="422"/>
    </row>
    <row r="80" spans="1:40" s="421" customFormat="1" x14ac:dyDescent="0.2">
      <c r="A80" s="413" t="s">
        <v>7</v>
      </c>
      <c r="B80" s="414">
        <v>43144</v>
      </c>
      <c r="C80" s="414">
        <v>43146</v>
      </c>
      <c r="D80" s="410">
        <v>2018</v>
      </c>
      <c r="E80" s="415" t="s">
        <v>24</v>
      </c>
      <c r="F80" s="410" t="s">
        <v>34</v>
      </c>
      <c r="G80" s="413" t="s">
        <v>35</v>
      </c>
      <c r="H80" s="416">
        <v>100</v>
      </c>
      <c r="I80" s="425" t="s">
        <v>91</v>
      </c>
      <c r="J80" s="418" t="s">
        <v>201</v>
      </c>
      <c r="K80" s="419">
        <v>5</v>
      </c>
      <c r="L80" s="420" t="s">
        <v>190</v>
      </c>
      <c r="M80" s="420"/>
      <c r="X80" s="422"/>
      <c r="Y80" s="422"/>
    </row>
    <row r="81" spans="1:40" s="421" customFormat="1" x14ac:dyDescent="0.2">
      <c r="A81" s="413" t="s">
        <v>7</v>
      </c>
      <c r="B81" s="414">
        <v>43144</v>
      </c>
      <c r="C81" s="414">
        <v>43146</v>
      </c>
      <c r="D81" s="410">
        <v>2018</v>
      </c>
      <c r="E81" s="415" t="s">
        <v>24</v>
      </c>
      <c r="F81" s="410" t="s">
        <v>34</v>
      </c>
      <c r="G81" s="413" t="s">
        <v>35</v>
      </c>
      <c r="H81" s="416">
        <v>-1200</v>
      </c>
      <c r="I81" s="425" t="s">
        <v>82</v>
      </c>
      <c r="J81" s="418" t="s">
        <v>201</v>
      </c>
      <c r="K81" s="419">
        <v>5</v>
      </c>
      <c r="L81" s="420" t="s">
        <v>190</v>
      </c>
      <c r="M81" s="420"/>
      <c r="X81" s="422"/>
      <c r="Y81" s="422"/>
    </row>
    <row r="82" spans="1:40" s="421" customFormat="1" x14ac:dyDescent="0.2">
      <c r="A82" s="413" t="s">
        <v>7</v>
      </c>
      <c r="B82" s="414">
        <v>43144</v>
      </c>
      <c r="C82" s="414">
        <v>43146</v>
      </c>
      <c r="D82" s="410">
        <v>2018</v>
      </c>
      <c r="E82" s="415" t="s">
        <v>24</v>
      </c>
      <c r="F82" s="410" t="s">
        <v>34</v>
      </c>
      <c r="G82" s="413" t="s">
        <v>35</v>
      </c>
      <c r="H82" s="416">
        <v>25</v>
      </c>
      <c r="I82" s="425" t="s">
        <v>84</v>
      </c>
      <c r="J82" s="418"/>
      <c r="K82" s="419">
        <v>5</v>
      </c>
      <c r="L82" s="420" t="s">
        <v>297</v>
      </c>
      <c r="M82" s="433" t="s">
        <v>312</v>
      </c>
      <c r="X82" s="422"/>
      <c r="Y82" s="422"/>
    </row>
    <row r="83" spans="1:40" s="421" customFormat="1" x14ac:dyDescent="0.2">
      <c r="A83" s="413" t="s">
        <v>7</v>
      </c>
      <c r="B83" s="414">
        <v>43515</v>
      </c>
      <c r="C83" s="414">
        <v>43513</v>
      </c>
      <c r="D83" s="410">
        <v>2019</v>
      </c>
      <c r="E83" s="415" t="s">
        <v>24</v>
      </c>
      <c r="F83" s="414" t="s">
        <v>34</v>
      </c>
      <c r="G83" s="413" t="s">
        <v>35</v>
      </c>
      <c r="H83" s="416">
        <v>-1200</v>
      </c>
      <c r="I83" s="425" t="s">
        <v>82</v>
      </c>
      <c r="J83" s="418" t="s">
        <v>202</v>
      </c>
      <c r="K83" s="419">
        <v>5</v>
      </c>
      <c r="L83" s="420" t="s">
        <v>191</v>
      </c>
      <c r="M83" s="420"/>
      <c r="X83" s="422"/>
      <c r="Y83" s="422"/>
    </row>
    <row r="84" spans="1:40" s="421" customFormat="1" x14ac:dyDescent="0.2">
      <c r="A84" s="413" t="s">
        <v>7</v>
      </c>
      <c r="B84" s="414">
        <v>43515</v>
      </c>
      <c r="C84" s="414">
        <v>43513</v>
      </c>
      <c r="D84" s="410">
        <v>2019</v>
      </c>
      <c r="E84" s="415" t="s">
        <v>24</v>
      </c>
      <c r="F84" s="414" t="s">
        <v>34</v>
      </c>
      <c r="G84" s="413" t="s">
        <v>35</v>
      </c>
      <c r="H84" s="416">
        <v>-35.049999999999997</v>
      </c>
      <c r="I84" s="425" t="s">
        <v>83</v>
      </c>
      <c r="J84" s="418"/>
      <c r="K84" s="419">
        <v>5</v>
      </c>
      <c r="L84" s="420" t="s">
        <v>189</v>
      </c>
      <c r="M84" s="420"/>
      <c r="X84" s="422"/>
      <c r="Y84" s="422"/>
    </row>
    <row r="85" spans="1:40" s="421" customFormat="1" x14ac:dyDescent="0.2">
      <c r="A85" s="413" t="s">
        <v>7</v>
      </c>
      <c r="B85" s="414">
        <v>40120</v>
      </c>
      <c r="C85" s="414">
        <v>40116</v>
      </c>
      <c r="D85" s="410">
        <v>2009</v>
      </c>
      <c r="E85" s="415" t="s">
        <v>27</v>
      </c>
      <c r="F85" s="413" t="s">
        <v>70</v>
      </c>
      <c r="G85" s="413" t="s">
        <v>35</v>
      </c>
      <c r="H85" s="416">
        <v>-160</v>
      </c>
      <c r="I85" s="425" t="s">
        <v>82</v>
      </c>
      <c r="J85" s="434" t="s">
        <v>225</v>
      </c>
      <c r="K85" s="419">
        <v>6</v>
      </c>
      <c r="L85" s="435" t="s">
        <v>263</v>
      </c>
      <c r="M85" s="435"/>
      <c r="X85" s="422"/>
      <c r="Y85" s="422"/>
    </row>
    <row r="86" spans="1:40" s="421" customFormat="1" x14ac:dyDescent="0.2">
      <c r="A86" s="413" t="s">
        <v>7</v>
      </c>
      <c r="B86" s="414">
        <v>40127</v>
      </c>
      <c r="C86" s="414">
        <v>40116</v>
      </c>
      <c r="D86" s="410">
        <v>2009</v>
      </c>
      <c r="E86" s="415" t="s">
        <v>27</v>
      </c>
      <c r="F86" s="413" t="s">
        <v>36</v>
      </c>
      <c r="G86" s="413" t="s">
        <v>35</v>
      </c>
      <c r="H86" s="416">
        <v>-450</v>
      </c>
      <c r="I86" s="420" t="s">
        <v>392</v>
      </c>
      <c r="J86" s="428" t="s">
        <v>366</v>
      </c>
      <c r="K86" s="419">
        <v>6</v>
      </c>
      <c r="L86" s="420" t="s">
        <v>349</v>
      </c>
      <c r="M86" s="420"/>
    </row>
    <row r="87" spans="1:40" s="421" customFormat="1" x14ac:dyDescent="0.2">
      <c r="A87" s="413" t="s">
        <v>7</v>
      </c>
      <c r="B87" s="414">
        <v>40206</v>
      </c>
      <c r="C87" s="414">
        <v>40206</v>
      </c>
      <c r="D87" s="410">
        <v>2010</v>
      </c>
      <c r="E87" s="415" t="s">
        <v>27</v>
      </c>
      <c r="F87" s="413" t="s">
        <v>34</v>
      </c>
      <c r="G87" s="413" t="s">
        <v>35</v>
      </c>
      <c r="H87" s="416">
        <v>37.5</v>
      </c>
      <c r="I87" s="425" t="s">
        <v>91</v>
      </c>
      <c r="J87" s="418" t="s">
        <v>197</v>
      </c>
      <c r="K87" s="419">
        <v>6</v>
      </c>
      <c r="L87" s="420" t="s">
        <v>78</v>
      </c>
      <c r="M87" s="420"/>
      <c r="X87" s="422"/>
      <c r="Y87" s="422"/>
    </row>
    <row r="88" spans="1:40" s="421" customFormat="1" x14ac:dyDescent="0.2">
      <c r="A88" s="413" t="s">
        <v>7</v>
      </c>
      <c r="B88" s="414">
        <v>40206</v>
      </c>
      <c r="C88" s="414">
        <v>40206</v>
      </c>
      <c r="D88" s="410">
        <v>2010</v>
      </c>
      <c r="E88" s="415" t="s">
        <v>27</v>
      </c>
      <c r="F88" s="413" t="s">
        <v>34</v>
      </c>
      <c r="G88" s="413" t="s">
        <v>35</v>
      </c>
      <c r="H88" s="416">
        <v>-1500</v>
      </c>
      <c r="I88" s="425" t="s">
        <v>82</v>
      </c>
      <c r="J88" s="418" t="s">
        <v>197</v>
      </c>
      <c r="K88" s="419">
        <v>6</v>
      </c>
      <c r="L88" s="420" t="s">
        <v>272</v>
      </c>
      <c r="M88" s="420"/>
      <c r="X88" s="422"/>
      <c r="Y88" s="422"/>
    </row>
    <row r="89" spans="1:40" s="421" customFormat="1" x14ac:dyDescent="0.2">
      <c r="A89" s="413" t="s">
        <v>7</v>
      </c>
      <c r="B89" s="414">
        <v>40206</v>
      </c>
      <c r="C89" s="414">
        <v>40206</v>
      </c>
      <c r="D89" s="410">
        <v>2010</v>
      </c>
      <c r="E89" s="415" t="s">
        <v>27</v>
      </c>
      <c r="F89" s="413" t="s">
        <v>34</v>
      </c>
      <c r="G89" s="413" t="s">
        <v>35</v>
      </c>
      <c r="H89" s="416">
        <v>-160</v>
      </c>
      <c r="I89" s="425" t="s">
        <v>82</v>
      </c>
      <c r="J89" s="434" t="s">
        <v>226</v>
      </c>
      <c r="K89" s="419">
        <v>6</v>
      </c>
      <c r="L89" s="420" t="s">
        <v>93</v>
      </c>
      <c r="M89" s="420"/>
      <c r="X89" s="422"/>
      <c r="Y89" s="422"/>
      <c r="AH89" s="437"/>
      <c r="AI89" s="437"/>
      <c r="AJ89" s="437"/>
    </row>
    <row r="90" spans="1:40" s="421" customFormat="1" x14ac:dyDescent="0.2">
      <c r="A90" s="413" t="s">
        <v>7</v>
      </c>
      <c r="B90" s="414">
        <v>40582</v>
      </c>
      <c r="C90" s="414">
        <v>40582</v>
      </c>
      <c r="D90" s="410">
        <v>2011</v>
      </c>
      <c r="E90" s="415" t="s">
        <v>27</v>
      </c>
      <c r="F90" s="413" t="s">
        <v>34</v>
      </c>
      <c r="G90" s="413" t="s">
        <v>35</v>
      </c>
      <c r="H90" s="416">
        <v>37.5</v>
      </c>
      <c r="I90" s="425" t="s">
        <v>91</v>
      </c>
      <c r="J90" s="418" t="s">
        <v>196</v>
      </c>
      <c r="K90" s="419">
        <v>6</v>
      </c>
      <c r="L90" s="420"/>
      <c r="M90" s="420"/>
      <c r="P90" s="437"/>
      <c r="Q90" s="437"/>
      <c r="R90" s="437"/>
      <c r="X90" s="422"/>
      <c r="Y90" s="422"/>
    </row>
    <row r="91" spans="1:40" s="421" customFormat="1" x14ac:dyDescent="0.2">
      <c r="A91" s="413" t="s">
        <v>7</v>
      </c>
      <c r="B91" s="414">
        <v>40582</v>
      </c>
      <c r="C91" s="414">
        <v>40582</v>
      </c>
      <c r="D91" s="410">
        <v>2011</v>
      </c>
      <c r="E91" s="415" t="s">
        <v>27</v>
      </c>
      <c r="F91" s="413" t="s">
        <v>34</v>
      </c>
      <c r="G91" s="413" t="s">
        <v>35</v>
      </c>
      <c r="H91" s="416">
        <v>-1500</v>
      </c>
      <c r="I91" s="425" t="s">
        <v>82</v>
      </c>
      <c r="J91" s="418" t="s">
        <v>196</v>
      </c>
      <c r="K91" s="419">
        <v>6</v>
      </c>
      <c r="L91" s="420"/>
      <c r="M91" s="420"/>
      <c r="X91" s="422"/>
      <c r="Y91" s="422"/>
      <c r="AN91" s="438"/>
    </row>
    <row r="92" spans="1:40" s="421" customFormat="1" x14ac:dyDescent="0.2">
      <c r="A92" s="413" t="s">
        <v>7</v>
      </c>
      <c r="B92" s="414">
        <v>40945</v>
      </c>
      <c r="C92" s="414">
        <v>40944</v>
      </c>
      <c r="D92" s="410">
        <v>2012</v>
      </c>
      <c r="E92" s="415" t="s">
        <v>27</v>
      </c>
      <c r="F92" s="413" t="s">
        <v>34</v>
      </c>
      <c r="G92" s="413" t="s">
        <v>35</v>
      </c>
      <c r="H92" s="416">
        <v>37.5</v>
      </c>
      <c r="I92" s="425" t="s">
        <v>91</v>
      </c>
      <c r="J92" s="418" t="s">
        <v>195</v>
      </c>
      <c r="K92" s="419">
        <v>6</v>
      </c>
      <c r="L92" s="420"/>
      <c r="M92" s="420"/>
      <c r="X92" s="422"/>
      <c r="Y92" s="422"/>
    </row>
    <row r="93" spans="1:40" s="421" customFormat="1" x14ac:dyDescent="0.2">
      <c r="A93" s="413" t="s">
        <v>7</v>
      </c>
      <c r="B93" s="414">
        <v>40945</v>
      </c>
      <c r="C93" s="414">
        <v>40944</v>
      </c>
      <c r="D93" s="410">
        <v>2012</v>
      </c>
      <c r="E93" s="415" t="s">
        <v>27</v>
      </c>
      <c r="F93" s="413" t="s">
        <v>34</v>
      </c>
      <c r="G93" s="413" t="s">
        <v>35</v>
      </c>
      <c r="H93" s="416">
        <v>-1500</v>
      </c>
      <c r="I93" s="425" t="s">
        <v>82</v>
      </c>
      <c r="J93" s="418" t="s">
        <v>195</v>
      </c>
      <c r="K93" s="419">
        <v>6</v>
      </c>
      <c r="L93" s="420"/>
      <c r="M93" s="420"/>
      <c r="X93" s="422"/>
      <c r="Y93" s="422"/>
    </row>
    <row r="94" spans="1:40" s="421" customFormat="1" x14ac:dyDescent="0.2">
      <c r="A94" s="413" t="s">
        <v>7</v>
      </c>
      <c r="B94" s="414">
        <v>41351</v>
      </c>
      <c r="C94" s="414">
        <v>41349</v>
      </c>
      <c r="D94" s="410">
        <v>2013</v>
      </c>
      <c r="E94" s="415" t="s">
        <v>27</v>
      </c>
      <c r="F94" s="413" t="s">
        <v>34</v>
      </c>
      <c r="G94" s="413" t="s">
        <v>35</v>
      </c>
      <c r="H94" s="416">
        <v>60</v>
      </c>
      <c r="I94" s="425" t="s">
        <v>91</v>
      </c>
      <c r="J94" s="434" t="s">
        <v>194</v>
      </c>
      <c r="K94" s="419">
        <v>6</v>
      </c>
      <c r="L94" s="420"/>
      <c r="M94" s="420"/>
      <c r="X94" s="422"/>
      <c r="Y94" s="422"/>
      <c r="AH94" s="438"/>
      <c r="AI94" s="438"/>
      <c r="AJ94" s="438"/>
    </row>
    <row r="95" spans="1:40" s="421" customFormat="1" x14ac:dyDescent="0.2">
      <c r="A95" s="413" t="s">
        <v>7</v>
      </c>
      <c r="B95" s="414">
        <v>41351</v>
      </c>
      <c r="C95" s="414">
        <v>41349</v>
      </c>
      <c r="D95" s="410">
        <v>2013</v>
      </c>
      <c r="E95" s="415" t="s">
        <v>27</v>
      </c>
      <c r="F95" s="413" t="s">
        <v>34</v>
      </c>
      <c r="G95" s="413" t="s">
        <v>35</v>
      </c>
      <c r="H95" s="416">
        <v>-1500</v>
      </c>
      <c r="I95" s="425" t="s">
        <v>82</v>
      </c>
      <c r="J95" s="434" t="s">
        <v>194</v>
      </c>
      <c r="K95" s="419">
        <v>6</v>
      </c>
      <c r="L95" s="420"/>
      <c r="M95" s="420"/>
      <c r="X95" s="422"/>
      <c r="Y95" s="422"/>
    </row>
    <row r="96" spans="1:40" s="421" customFormat="1" x14ac:dyDescent="0.2">
      <c r="A96" s="413" t="s">
        <v>7</v>
      </c>
      <c r="B96" s="414">
        <v>41765</v>
      </c>
      <c r="C96" s="414">
        <v>41763</v>
      </c>
      <c r="D96" s="410">
        <v>2014</v>
      </c>
      <c r="E96" s="415" t="s">
        <v>27</v>
      </c>
      <c r="F96" s="413" t="s">
        <v>34</v>
      </c>
      <c r="G96" s="413" t="s">
        <v>35</v>
      </c>
      <c r="H96" s="416">
        <v>100</v>
      </c>
      <c r="I96" s="425" t="s">
        <v>91</v>
      </c>
      <c r="J96" s="418" t="s">
        <v>193</v>
      </c>
      <c r="K96" s="419">
        <v>6</v>
      </c>
      <c r="L96" s="420"/>
      <c r="M96" s="420"/>
      <c r="X96" s="422"/>
      <c r="Y96" s="422"/>
    </row>
    <row r="97" spans="1:40" s="421" customFormat="1" x14ac:dyDescent="0.2">
      <c r="A97" s="413" t="s">
        <v>7</v>
      </c>
      <c r="B97" s="414">
        <v>41765</v>
      </c>
      <c r="C97" s="414">
        <v>41763</v>
      </c>
      <c r="D97" s="410">
        <v>2014</v>
      </c>
      <c r="E97" s="415" t="s">
        <v>27</v>
      </c>
      <c r="F97" s="413" t="s">
        <v>34</v>
      </c>
      <c r="G97" s="413" t="s">
        <v>35</v>
      </c>
      <c r="H97" s="416">
        <v>-1500</v>
      </c>
      <c r="I97" s="425" t="s">
        <v>82</v>
      </c>
      <c r="J97" s="418" t="s">
        <v>193</v>
      </c>
      <c r="K97" s="419">
        <v>6</v>
      </c>
      <c r="L97" s="420"/>
      <c r="M97" s="420"/>
      <c r="X97" s="422"/>
      <c r="Y97" s="422"/>
    </row>
    <row r="98" spans="1:40" s="421" customFormat="1" x14ac:dyDescent="0.2">
      <c r="A98" s="413" t="s">
        <v>7</v>
      </c>
      <c r="B98" s="414">
        <v>42102</v>
      </c>
      <c r="C98" s="414">
        <v>42101</v>
      </c>
      <c r="D98" s="410">
        <v>2015</v>
      </c>
      <c r="E98" s="415" t="s">
        <v>27</v>
      </c>
      <c r="F98" s="413" t="s">
        <v>34</v>
      </c>
      <c r="G98" s="413" t="s">
        <v>35</v>
      </c>
      <c r="H98" s="416">
        <v>100</v>
      </c>
      <c r="I98" s="425" t="s">
        <v>91</v>
      </c>
      <c r="J98" s="418" t="s">
        <v>198</v>
      </c>
      <c r="K98" s="419">
        <v>6</v>
      </c>
      <c r="M98" s="433" t="s">
        <v>269</v>
      </c>
      <c r="X98" s="422"/>
      <c r="Y98" s="422"/>
    </row>
    <row r="99" spans="1:40" s="421" customFormat="1" x14ac:dyDescent="0.2">
      <c r="A99" s="413" t="s">
        <v>7</v>
      </c>
      <c r="B99" s="414">
        <v>42102</v>
      </c>
      <c r="C99" s="414">
        <v>42101</v>
      </c>
      <c r="D99" s="410">
        <v>2015</v>
      </c>
      <c r="E99" s="415" t="s">
        <v>27</v>
      </c>
      <c r="F99" s="413" t="s">
        <v>34</v>
      </c>
      <c r="G99" s="413" t="s">
        <v>35</v>
      </c>
      <c r="H99" s="416">
        <v>-1500</v>
      </c>
      <c r="I99" s="425" t="s">
        <v>82</v>
      </c>
      <c r="J99" s="418" t="s">
        <v>198</v>
      </c>
      <c r="K99" s="419">
        <v>6</v>
      </c>
      <c r="M99" s="433" t="s">
        <v>269</v>
      </c>
      <c r="X99" s="422"/>
      <c r="Y99" s="422"/>
    </row>
    <row r="100" spans="1:40" s="421" customFormat="1" x14ac:dyDescent="0.2">
      <c r="A100" s="413" t="s">
        <v>7</v>
      </c>
      <c r="B100" s="414">
        <v>42422</v>
      </c>
      <c r="C100" s="414">
        <v>42421</v>
      </c>
      <c r="D100" s="410">
        <v>2016</v>
      </c>
      <c r="E100" s="415" t="s">
        <v>27</v>
      </c>
      <c r="F100" s="413" t="s">
        <v>34</v>
      </c>
      <c r="G100" s="413" t="s">
        <v>35</v>
      </c>
      <c r="H100" s="416">
        <v>100</v>
      </c>
      <c r="I100" s="425" t="s">
        <v>91</v>
      </c>
      <c r="J100" s="418" t="s">
        <v>199</v>
      </c>
      <c r="K100" s="419">
        <v>6</v>
      </c>
      <c r="L100" s="420"/>
      <c r="M100" s="420"/>
      <c r="X100" s="422"/>
      <c r="Y100" s="422"/>
    </row>
    <row r="101" spans="1:40" s="421" customFormat="1" x14ac:dyDescent="0.2">
      <c r="A101" s="413" t="s">
        <v>7</v>
      </c>
      <c r="B101" s="414">
        <v>42422</v>
      </c>
      <c r="C101" s="414">
        <v>42421</v>
      </c>
      <c r="D101" s="410">
        <v>2016</v>
      </c>
      <c r="E101" s="415" t="s">
        <v>27</v>
      </c>
      <c r="F101" s="413" t="s">
        <v>34</v>
      </c>
      <c r="G101" s="413" t="s">
        <v>35</v>
      </c>
      <c r="H101" s="416">
        <v>-1200</v>
      </c>
      <c r="I101" s="425" t="s">
        <v>82</v>
      </c>
      <c r="J101" s="418" t="s">
        <v>199</v>
      </c>
      <c r="K101" s="419">
        <v>6</v>
      </c>
      <c r="L101" s="420"/>
      <c r="M101" s="420"/>
      <c r="X101" s="422"/>
      <c r="Y101" s="422"/>
    </row>
    <row r="102" spans="1:40" s="421" customFormat="1" x14ac:dyDescent="0.2">
      <c r="A102" s="413" t="s">
        <v>7</v>
      </c>
      <c r="B102" s="414">
        <v>42865</v>
      </c>
      <c r="C102" s="414">
        <v>42862</v>
      </c>
      <c r="D102" s="410">
        <v>2017</v>
      </c>
      <c r="E102" s="415" t="s">
        <v>27</v>
      </c>
      <c r="F102" s="410" t="s">
        <v>34</v>
      </c>
      <c r="G102" s="413" t="s">
        <v>35</v>
      </c>
      <c r="H102" s="416">
        <v>100</v>
      </c>
      <c r="I102" s="425" t="s">
        <v>91</v>
      </c>
      <c r="J102" s="418" t="s">
        <v>200</v>
      </c>
      <c r="K102" s="419">
        <v>6</v>
      </c>
      <c r="L102" s="420"/>
      <c r="M102" s="420"/>
      <c r="X102" s="422"/>
      <c r="Y102" s="422"/>
      <c r="AN102" s="437"/>
    </row>
    <row r="103" spans="1:40" s="421" customFormat="1" x14ac:dyDescent="0.2">
      <c r="A103" s="413" t="s">
        <v>7</v>
      </c>
      <c r="B103" s="414">
        <v>42865</v>
      </c>
      <c r="C103" s="414">
        <v>42862</v>
      </c>
      <c r="D103" s="410">
        <v>2017</v>
      </c>
      <c r="E103" s="415" t="s">
        <v>27</v>
      </c>
      <c r="F103" s="410" t="s">
        <v>34</v>
      </c>
      <c r="G103" s="413" t="s">
        <v>35</v>
      </c>
      <c r="H103" s="416">
        <v>-1200</v>
      </c>
      <c r="I103" s="425" t="s">
        <v>82</v>
      </c>
      <c r="J103" s="418" t="s">
        <v>200</v>
      </c>
      <c r="K103" s="419">
        <v>6</v>
      </c>
      <c r="L103" s="420"/>
      <c r="M103" s="420"/>
      <c r="X103" s="422"/>
      <c r="Y103" s="422"/>
    </row>
    <row r="104" spans="1:40" s="421" customFormat="1" x14ac:dyDescent="0.2">
      <c r="A104" s="413" t="s">
        <v>7</v>
      </c>
      <c r="B104" s="414">
        <v>43153</v>
      </c>
      <c r="C104" s="414">
        <v>43153</v>
      </c>
      <c r="D104" s="410">
        <v>2018</v>
      </c>
      <c r="E104" s="415" t="s">
        <v>27</v>
      </c>
      <c r="F104" s="410" t="s">
        <v>34</v>
      </c>
      <c r="G104" s="413" t="s">
        <v>35</v>
      </c>
      <c r="H104" s="416">
        <v>100</v>
      </c>
      <c r="I104" s="425" t="s">
        <v>91</v>
      </c>
      <c r="J104" s="418" t="s">
        <v>201</v>
      </c>
      <c r="K104" s="419">
        <v>6</v>
      </c>
      <c r="L104" s="420"/>
      <c r="M104" s="420"/>
      <c r="X104" s="422"/>
      <c r="Y104" s="422"/>
    </row>
    <row r="105" spans="1:40" s="421" customFormat="1" x14ac:dyDescent="0.2">
      <c r="A105" s="413" t="s">
        <v>7</v>
      </c>
      <c r="B105" s="414">
        <v>43153</v>
      </c>
      <c r="C105" s="414">
        <v>43153</v>
      </c>
      <c r="D105" s="410">
        <v>2018</v>
      </c>
      <c r="E105" s="415" t="s">
        <v>27</v>
      </c>
      <c r="F105" s="410" t="s">
        <v>34</v>
      </c>
      <c r="G105" s="413" t="s">
        <v>35</v>
      </c>
      <c r="H105" s="416">
        <v>-1200</v>
      </c>
      <c r="I105" s="425" t="s">
        <v>82</v>
      </c>
      <c r="J105" s="418" t="s">
        <v>201</v>
      </c>
      <c r="K105" s="419">
        <v>6</v>
      </c>
      <c r="L105" s="420"/>
      <c r="M105" s="420"/>
      <c r="X105" s="422"/>
      <c r="Y105" s="422"/>
    </row>
    <row r="106" spans="1:40" s="421" customFormat="1" x14ac:dyDescent="0.2">
      <c r="A106" s="413" t="s">
        <v>7</v>
      </c>
      <c r="B106" s="414">
        <v>43522</v>
      </c>
      <c r="C106" s="414">
        <v>43522</v>
      </c>
      <c r="D106" s="410">
        <v>2019</v>
      </c>
      <c r="E106" s="415" t="s">
        <v>27</v>
      </c>
      <c r="F106" s="413" t="s">
        <v>34</v>
      </c>
      <c r="G106" s="413" t="s">
        <v>35</v>
      </c>
      <c r="H106" s="416">
        <v>-300</v>
      </c>
      <c r="I106" s="425" t="s">
        <v>82</v>
      </c>
      <c r="J106" s="418">
        <v>3</v>
      </c>
      <c r="K106" s="419">
        <v>6</v>
      </c>
      <c r="L106" s="420"/>
      <c r="M106" s="420"/>
      <c r="X106" s="422"/>
      <c r="Y106" s="422"/>
    </row>
    <row r="107" spans="1:40" s="421" customFormat="1" x14ac:dyDescent="0.2">
      <c r="A107" s="413" t="s">
        <v>7</v>
      </c>
      <c r="B107" s="414">
        <v>43551</v>
      </c>
      <c r="C107" s="414">
        <v>43549</v>
      </c>
      <c r="D107" s="410">
        <v>2019</v>
      </c>
      <c r="E107" s="415" t="s">
        <v>27</v>
      </c>
      <c r="F107" s="413" t="s">
        <v>34</v>
      </c>
      <c r="G107" s="413" t="s">
        <v>35</v>
      </c>
      <c r="H107" s="416">
        <v>-300</v>
      </c>
      <c r="I107" s="425" t="s">
        <v>82</v>
      </c>
      <c r="J107" s="418">
        <v>3</v>
      </c>
      <c r="K107" s="419">
        <v>6</v>
      </c>
      <c r="L107" s="420"/>
      <c r="M107" s="420"/>
      <c r="X107" s="422"/>
      <c r="Y107" s="422"/>
    </row>
    <row r="108" spans="1:40" s="421" customFormat="1" x14ac:dyDescent="0.2">
      <c r="A108" s="413" t="s">
        <v>7</v>
      </c>
      <c r="B108" s="414">
        <v>43649</v>
      </c>
      <c r="C108" s="414">
        <v>43647</v>
      </c>
      <c r="D108" s="410">
        <v>2019</v>
      </c>
      <c r="E108" s="415" t="s">
        <v>27</v>
      </c>
      <c r="F108" s="413" t="s">
        <v>34</v>
      </c>
      <c r="G108" s="413" t="s">
        <v>35</v>
      </c>
      <c r="H108" s="416">
        <v>-300</v>
      </c>
      <c r="I108" s="425" t="s">
        <v>82</v>
      </c>
      <c r="J108" s="418">
        <v>3</v>
      </c>
      <c r="K108" s="419">
        <v>6</v>
      </c>
      <c r="L108" s="420"/>
      <c r="M108" s="420"/>
      <c r="X108" s="422"/>
      <c r="Y108" s="422"/>
    </row>
    <row r="109" spans="1:40" s="421" customFormat="1" x14ac:dyDescent="0.2">
      <c r="A109" s="413" t="s">
        <v>7</v>
      </c>
      <c r="B109" s="414">
        <v>43731</v>
      </c>
      <c r="C109" s="414">
        <v>43727</v>
      </c>
      <c r="D109" s="410">
        <v>2019</v>
      </c>
      <c r="E109" s="415" t="s">
        <v>27</v>
      </c>
      <c r="F109" s="414" t="s">
        <v>34</v>
      </c>
      <c r="G109" s="413" t="s">
        <v>35</v>
      </c>
      <c r="H109" s="416">
        <v>-300</v>
      </c>
      <c r="I109" s="425" t="s">
        <v>82</v>
      </c>
      <c r="J109" s="418">
        <v>3</v>
      </c>
      <c r="K109" s="419">
        <v>6</v>
      </c>
      <c r="L109" s="420"/>
      <c r="M109" s="420"/>
      <c r="X109" s="422"/>
      <c r="Y109" s="422"/>
    </row>
    <row r="110" spans="1:40" s="421" customFormat="1" x14ac:dyDescent="0.2">
      <c r="A110" s="413" t="s">
        <v>7</v>
      </c>
      <c r="B110" s="414">
        <v>40190</v>
      </c>
      <c r="C110" s="414">
        <v>40189</v>
      </c>
      <c r="D110" s="410">
        <v>2010</v>
      </c>
      <c r="E110" s="415" t="s">
        <v>8</v>
      </c>
      <c r="F110" s="413" t="s">
        <v>34</v>
      </c>
      <c r="G110" s="413" t="s">
        <v>35</v>
      </c>
      <c r="H110" s="416">
        <v>-125</v>
      </c>
      <c r="I110" s="425" t="s">
        <v>82</v>
      </c>
      <c r="J110" s="418">
        <v>1</v>
      </c>
      <c r="K110" s="419">
        <v>7</v>
      </c>
      <c r="L110" s="435" t="s">
        <v>265</v>
      </c>
      <c r="M110" s="435"/>
      <c r="X110" s="422"/>
      <c r="Y110" s="422"/>
    </row>
    <row r="111" spans="1:40" s="421" customFormat="1" x14ac:dyDescent="0.2">
      <c r="A111" s="413" t="s">
        <v>7</v>
      </c>
      <c r="B111" s="414">
        <v>40190</v>
      </c>
      <c r="C111" s="414">
        <v>40189</v>
      </c>
      <c r="D111" s="410">
        <v>2010</v>
      </c>
      <c r="E111" s="415" t="s">
        <v>8</v>
      </c>
      <c r="F111" s="413" t="s">
        <v>36</v>
      </c>
      <c r="G111" s="413" t="s">
        <v>35</v>
      </c>
      <c r="H111" s="416">
        <v>-450</v>
      </c>
      <c r="I111" s="420" t="s">
        <v>392</v>
      </c>
      <c r="J111" s="428"/>
      <c r="K111" s="419">
        <v>7</v>
      </c>
      <c r="L111" s="420" t="s">
        <v>349</v>
      </c>
      <c r="M111" s="420"/>
    </row>
    <row r="112" spans="1:40" s="421" customFormat="1" x14ac:dyDescent="0.2">
      <c r="A112" s="413" t="s">
        <v>7</v>
      </c>
      <c r="B112" s="414">
        <v>40256</v>
      </c>
      <c r="C112" s="414">
        <v>40255</v>
      </c>
      <c r="D112" s="410">
        <v>2010</v>
      </c>
      <c r="E112" s="415" t="s">
        <v>8</v>
      </c>
      <c r="F112" s="413" t="s">
        <v>34</v>
      </c>
      <c r="G112" s="413" t="s">
        <v>35</v>
      </c>
      <c r="H112" s="416">
        <v>-125</v>
      </c>
      <c r="I112" s="425" t="s">
        <v>82</v>
      </c>
      <c r="J112" s="418">
        <v>1</v>
      </c>
      <c r="K112" s="419">
        <v>7</v>
      </c>
      <c r="L112" s="420"/>
      <c r="M112" s="420"/>
      <c r="X112" s="422"/>
      <c r="Y112" s="422"/>
    </row>
    <row r="113" spans="1:25" s="421" customFormat="1" x14ac:dyDescent="0.2">
      <c r="A113" s="413" t="s">
        <v>7</v>
      </c>
      <c r="B113" s="414">
        <v>40256</v>
      </c>
      <c r="C113" s="414">
        <v>40255</v>
      </c>
      <c r="D113" s="410">
        <v>2010</v>
      </c>
      <c r="E113" s="415" t="s">
        <v>8</v>
      </c>
      <c r="F113" s="413" t="s">
        <v>34</v>
      </c>
      <c r="G113" s="413" t="s">
        <v>35</v>
      </c>
      <c r="H113" s="416">
        <v>-125</v>
      </c>
      <c r="I113" s="425" t="s">
        <v>82</v>
      </c>
      <c r="J113" s="418">
        <v>1</v>
      </c>
      <c r="K113" s="419">
        <v>7</v>
      </c>
      <c r="L113" s="420"/>
      <c r="M113" s="420"/>
      <c r="X113" s="422"/>
      <c r="Y113" s="422"/>
    </row>
    <row r="114" spans="1:25" s="421" customFormat="1" x14ac:dyDescent="0.2">
      <c r="A114" s="413" t="s">
        <v>7</v>
      </c>
      <c r="B114" s="414">
        <v>40284</v>
      </c>
      <c r="C114" s="414">
        <v>40283</v>
      </c>
      <c r="D114" s="410">
        <v>2010</v>
      </c>
      <c r="E114" s="415" t="s">
        <v>8</v>
      </c>
      <c r="F114" s="413" t="s">
        <v>34</v>
      </c>
      <c r="G114" s="413" t="s">
        <v>35</v>
      </c>
      <c r="H114" s="416">
        <v>-125</v>
      </c>
      <c r="I114" s="425" t="s">
        <v>82</v>
      </c>
      <c r="J114" s="418">
        <v>1</v>
      </c>
      <c r="K114" s="419">
        <v>7</v>
      </c>
      <c r="L114" s="420"/>
      <c r="M114" s="420"/>
      <c r="X114" s="422"/>
      <c r="Y114" s="422"/>
    </row>
    <row r="115" spans="1:25" s="421" customFormat="1" x14ac:dyDescent="0.2">
      <c r="A115" s="413" t="s">
        <v>7</v>
      </c>
      <c r="B115" s="414">
        <v>40355</v>
      </c>
      <c r="C115" s="414">
        <v>40355</v>
      </c>
      <c r="D115" s="410">
        <v>2010</v>
      </c>
      <c r="E115" s="415" t="s">
        <v>8</v>
      </c>
      <c r="F115" s="413" t="s">
        <v>34</v>
      </c>
      <c r="G115" s="413" t="s">
        <v>35</v>
      </c>
      <c r="H115" s="416">
        <v>-125</v>
      </c>
      <c r="I115" s="425" t="s">
        <v>82</v>
      </c>
      <c r="J115" s="418">
        <v>1</v>
      </c>
      <c r="K115" s="419">
        <v>7</v>
      </c>
      <c r="L115" s="420"/>
      <c r="M115" s="420"/>
      <c r="X115" s="422"/>
      <c r="Y115" s="422"/>
    </row>
    <row r="116" spans="1:25" s="421" customFormat="1" x14ac:dyDescent="0.2">
      <c r="A116" s="413" t="s">
        <v>7</v>
      </c>
      <c r="B116" s="414">
        <v>40355</v>
      </c>
      <c r="C116" s="414">
        <v>40355</v>
      </c>
      <c r="D116" s="410">
        <v>2010</v>
      </c>
      <c r="E116" s="415" t="s">
        <v>8</v>
      </c>
      <c r="F116" s="413" t="s">
        <v>34</v>
      </c>
      <c r="G116" s="413" t="s">
        <v>35</v>
      </c>
      <c r="H116" s="416">
        <v>-125</v>
      </c>
      <c r="I116" s="425" t="s">
        <v>82</v>
      </c>
      <c r="J116" s="418">
        <v>1</v>
      </c>
      <c r="K116" s="419">
        <v>7</v>
      </c>
      <c r="L116" s="420"/>
      <c r="M116" s="420"/>
      <c r="X116" s="422"/>
      <c r="Y116" s="422"/>
    </row>
    <row r="117" spans="1:25" s="421" customFormat="1" x14ac:dyDescent="0.2">
      <c r="A117" s="413" t="s">
        <v>7</v>
      </c>
      <c r="B117" s="414">
        <v>40396</v>
      </c>
      <c r="C117" s="414">
        <v>40395</v>
      </c>
      <c r="D117" s="410">
        <v>2010</v>
      </c>
      <c r="E117" s="415" t="s">
        <v>8</v>
      </c>
      <c r="F117" s="413" t="s">
        <v>34</v>
      </c>
      <c r="G117" s="413" t="s">
        <v>35</v>
      </c>
      <c r="H117" s="416">
        <v>-125</v>
      </c>
      <c r="I117" s="425" t="s">
        <v>82</v>
      </c>
      <c r="J117" s="418">
        <v>1</v>
      </c>
      <c r="K117" s="419">
        <v>7</v>
      </c>
      <c r="L117" s="420"/>
      <c r="M117" s="420"/>
      <c r="X117" s="422"/>
      <c r="Y117" s="422"/>
    </row>
    <row r="118" spans="1:25" s="421" customFormat="1" x14ac:dyDescent="0.2">
      <c r="A118" s="413" t="s">
        <v>7</v>
      </c>
      <c r="B118" s="414">
        <v>40410</v>
      </c>
      <c r="C118" s="414">
        <v>40410</v>
      </c>
      <c r="D118" s="410">
        <v>2010</v>
      </c>
      <c r="E118" s="415" t="s">
        <v>8</v>
      </c>
      <c r="F118" s="413" t="s">
        <v>34</v>
      </c>
      <c r="G118" s="413" t="s">
        <v>35</v>
      </c>
      <c r="H118" s="416">
        <v>-125</v>
      </c>
      <c r="I118" s="425" t="s">
        <v>82</v>
      </c>
      <c r="J118" s="418">
        <v>1</v>
      </c>
      <c r="K118" s="419">
        <v>7</v>
      </c>
      <c r="L118" s="420"/>
      <c r="M118" s="420"/>
      <c r="X118" s="422"/>
      <c r="Y118" s="422"/>
    </row>
    <row r="119" spans="1:25" s="421" customFormat="1" x14ac:dyDescent="0.2">
      <c r="A119" s="413" t="s">
        <v>7</v>
      </c>
      <c r="B119" s="414">
        <v>40452</v>
      </c>
      <c r="C119" s="414">
        <v>40451</v>
      </c>
      <c r="D119" s="410">
        <v>2010</v>
      </c>
      <c r="E119" s="415" t="s">
        <v>8</v>
      </c>
      <c r="F119" s="413" t="s">
        <v>34</v>
      </c>
      <c r="G119" s="413" t="s">
        <v>35</v>
      </c>
      <c r="H119" s="416">
        <v>-125</v>
      </c>
      <c r="I119" s="425" t="s">
        <v>82</v>
      </c>
      <c r="J119" s="418">
        <v>1</v>
      </c>
      <c r="K119" s="419">
        <v>7</v>
      </c>
      <c r="L119" s="420"/>
      <c r="M119" s="420"/>
      <c r="X119" s="422"/>
      <c r="Y119" s="422"/>
    </row>
    <row r="120" spans="1:25" s="421" customFormat="1" x14ac:dyDescent="0.2">
      <c r="A120" s="413" t="s">
        <v>7</v>
      </c>
      <c r="B120" s="414">
        <v>40476</v>
      </c>
      <c r="C120" s="414">
        <v>40474</v>
      </c>
      <c r="D120" s="410">
        <v>2010</v>
      </c>
      <c r="E120" s="415" t="s">
        <v>8</v>
      </c>
      <c r="F120" s="413" t="s">
        <v>34</v>
      </c>
      <c r="G120" s="413" t="s">
        <v>35</v>
      </c>
      <c r="H120" s="416">
        <v>-125</v>
      </c>
      <c r="I120" s="425" t="s">
        <v>82</v>
      </c>
      <c r="J120" s="418">
        <v>1</v>
      </c>
      <c r="K120" s="419">
        <v>7</v>
      </c>
      <c r="L120" s="420"/>
      <c r="M120" s="420"/>
      <c r="X120" s="422"/>
      <c r="Y120" s="422"/>
    </row>
    <row r="121" spans="1:25" s="421" customFormat="1" x14ac:dyDescent="0.2">
      <c r="A121" s="413" t="s">
        <v>7</v>
      </c>
      <c r="B121" s="414">
        <v>40522</v>
      </c>
      <c r="C121" s="414">
        <v>40521</v>
      </c>
      <c r="D121" s="410">
        <v>2010</v>
      </c>
      <c r="E121" s="415" t="s">
        <v>8</v>
      </c>
      <c r="F121" s="413" t="s">
        <v>34</v>
      </c>
      <c r="G121" s="413" t="s">
        <v>35</v>
      </c>
      <c r="H121" s="416">
        <v>-125</v>
      </c>
      <c r="I121" s="425" t="s">
        <v>82</v>
      </c>
      <c r="J121" s="418">
        <v>1</v>
      </c>
      <c r="K121" s="419">
        <v>7</v>
      </c>
      <c r="L121" s="420"/>
      <c r="M121" s="420"/>
      <c r="X121" s="422"/>
      <c r="Y121" s="422"/>
    </row>
    <row r="122" spans="1:25" s="421" customFormat="1" x14ac:dyDescent="0.2">
      <c r="A122" s="413" t="s">
        <v>7</v>
      </c>
      <c r="B122" s="414">
        <v>40522</v>
      </c>
      <c r="C122" s="414">
        <v>40521</v>
      </c>
      <c r="D122" s="410">
        <v>2010</v>
      </c>
      <c r="E122" s="415" t="s">
        <v>8</v>
      </c>
      <c r="F122" s="413" t="s">
        <v>34</v>
      </c>
      <c r="G122" s="413" t="s">
        <v>35</v>
      </c>
      <c r="H122" s="416">
        <v>-125</v>
      </c>
      <c r="I122" s="425" t="s">
        <v>82</v>
      </c>
      <c r="J122" s="418">
        <v>1</v>
      </c>
      <c r="K122" s="419">
        <v>7</v>
      </c>
      <c r="L122" s="420"/>
      <c r="M122" s="420"/>
      <c r="X122" s="422"/>
      <c r="Y122" s="422"/>
    </row>
    <row r="123" spans="1:25" s="421" customFormat="1" x14ac:dyDescent="0.2">
      <c r="A123" s="413" t="s">
        <v>7</v>
      </c>
      <c r="B123" s="414">
        <v>40582</v>
      </c>
      <c r="C123" s="414">
        <v>40582</v>
      </c>
      <c r="D123" s="410">
        <v>2011</v>
      </c>
      <c r="E123" s="415" t="s">
        <v>8</v>
      </c>
      <c r="F123" s="413" t="s">
        <v>34</v>
      </c>
      <c r="G123" s="413" t="s">
        <v>35</v>
      </c>
      <c r="H123" s="416">
        <v>-125</v>
      </c>
      <c r="I123" s="425" t="s">
        <v>82</v>
      </c>
      <c r="J123" s="418">
        <v>1</v>
      </c>
      <c r="K123" s="419">
        <v>7</v>
      </c>
      <c r="L123" s="420"/>
      <c r="M123" s="420"/>
      <c r="X123" s="422"/>
      <c r="Y123" s="422"/>
    </row>
    <row r="124" spans="1:25" s="421" customFormat="1" x14ac:dyDescent="0.2">
      <c r="A124" s="413" t="s">
        <v>7</v>
      </c>
      <c r="B124" s="414">
        <v>40582</v>
      </c>
      <c r="C124" s="414">
        <v>40582</v>
      </c>
      <c r="D124" s="410">
        <v>2011</v>
      </c>
      <c r="E124" s="415" t="s">
        <v>8</v>
      </c>
      <c r="F124" s="413" t="s">
        <v>34</v>
      </c>
      <c r="G124" s="413" t="s">
        <v>35</v>
      </c>
      <c r="H124" s="416">
        <v>-125</v>
      </c>
      <c r="I124" s="425" t="s">
        <v>82</v>
      </c>
      <c r="J124" s="418">
        <v>1</v>
      </c>
      <c r="K124" s="419">
        <v>7</v>
      </c>
      <c r="L124" s="420"/>
      <c r="M124" s="420"/>
      <c r="X124" s="422"/>
      <c r="Y124" s="422"/>
    </row>
    <row r="125" spans="1:25" s="421" customFormat="1" x14ac:dyDescent="0.2">
      <c r="A125" s="413" t="s">
        <v>7</v>
      </c>
      <c r="B125" s="414">
        <v>40623</v>
      </c>
      <c r="C125" s="414">
        <v>40621</v>
      </c>
      <c r="D125" s="410">
        <v>2011</v>
      </c>
      <c r="E125" s="415" t="s">
        <v>8</v>
      </c>
      <c r="F125" s="413" t="s">
        <v>34</v>
      </c>
      <c r="G125" s="413" t="s">
        <v>35</v>
      </c>
      <c r="H125" s="416">
        <v>-125</v>
      </c>
      <c r="I125" s="425" t="s">
        <v>82</v>
      </c>
      <c r="J125" s="418">
        <v>1</v>
      </c>
      <c r="K125" s="419">
        <v>7</v>
      </c>
      <c r="L125" s="420"/>
      <c r="M125" s="420"/>
      <c r="X125" s="422"/>
      <c r="Y125" s="422"/>
    </row>
    <row r="126" spans="1:25" s="421" customFormat="1" x14ac:dyDescent="0.2">
      <c r="A126" s="413" t="s">
        <v>7</v>
      </c>
      <c r="B126" s="414">
        <v>40651</v>
      </c>
      <c r="C126" s="414">
        <v>40647</v>
      </c>
      <c r="D126" s="410">
        <v>2011</v>
      </c>
      <c r="E126" s="415" t="s">
        <v>8</v>
      </c>
      <c r="F126" s="413" t="s">
        <v>34</v>
      </c>
      <c r="G126" s="413" t="s">
        <v>35</v>
      </c>
      <c r="H126" s="416">
        <v>-125</v>
      </c>
      <c r="I126" s="425" t="s">
        <v>82</v>
      </c>
      <c r="J126" s="418">
        <v>1</v>
      </c>
      <c r="K126" s="419">
        <v>7</v>
      </c>
      <c r="L126" s="420"/>
      <c r="M126" s="420"/>
      <c r="X126" s="422"/>
      <c r="Y126" s="422"/>
    </row>
    <row r="127" spans="1:25" s="421" customFormat="1" x14ac:dyDescent="0.2">
      <c r="A127" s="413" t="s">
        <v>7</v>
      </c>
      <c r="B127" s="414">
        <v>40676</v>
      </c>
      <c r="C127" s="414">
        <v>40676</v>
      </c>
      <c r="D127" s="410">
        <v>2011</v>
      </c>
      <c r="E127" s="415" t="s">
        <v>8</v>
      </c>
      <c r="F127" s="413" t="s">
        <v>34</v>
      </c>
      <c r="G127" s="413" t="s">
        <v>35</v>
      </c>
      <c r="H127" s="416">
        <v>-125</v>
      </c>
      <c r="I127" s="425" t="s">
        <v>82</v>
      </c>
      <c r="J127" s="418">
        <v>1</v>
      </c>
      <c r="K127" s="419">
        <v>7</v>
      </c>
      <c r="L127" s="420"/>
      <c r="M127" s="420"/>
      <c r="X127" s="422"/>
      <c r="Y127" s="422"/>
    </row>
    <row r="128" spans="1:25" s="421" customFormat="1" x14ac:dyDescent="0.2">
      <c r="A128" s="413" t="s">
        <v>7</v>
      </c>
      <c r="B128" s="414">
        <v>40704</v>
      </c>
      <c r="C128" s="414">
        <v>40704</v>
      </c>
      <c r="D128" s="410">
        <v>2011</v>
      </c>
      <c r="E128" s="415" t="s">
        <v>8</v>
      </c>
      <c r="F128" s="413" t="s">
        <v>34</v>
      </c>
      <c r="G128" s="413" t="s">
        <v>35</v>
      </c>
      <c r="H128" s="416">
        <v>-125</v>
      </c>
      <c r="I128" s="425" t="s">
        <v>82</v>
      </c>
      <c r="J128" s="418">
        <v>1</v>
      </c>
      <c r="K128" s="419">
        <v>7</v>
      </c>
      <c r="L128" s="420"/>
      <c r="M128" s="420"/>
      <c r="X128" s="422"/>
      <c r="Y128" s="422"/>
    </row>
    <row r="129" spans="1:25" s="421" customFormat="1" x14ac:dyDescent="0.2">
      <c r="A129" s="413" t="s">
        <v>7</v>
      </c>
      <c r="B129" s="414">
        <v>40742</v>
      </c>
      <c r="C129" s="414">
        <v>40740</v>
      </c>
      <c r="D129" s="410">
        <v>2011</v>
      </c>
      <c r="E129" s="415" t="s">
        <v>8</v>
      </c>
      <c r="F129" s="413" t="s">
        <v>34</v>
      </c>
      <c r="G129" s="413" t="s">
        <v>35</v>
      </c>
      <c r="H129" s="416">
        <v>-125</v>
      </c>
      <c r="I129" s="425" t="s">
        <v>82</v>
      </c>
      <c r="J129" s="418">
        <v>1</v>
      </c>
      <c r="K129" s="419">
        <v>7</v>
      </c>
      <c r="L129" s="420"/>
      <c r="M129" s="420"/>
      <c r="X129" s="422"/>
      <c r="Y129" s="422"/>
    </row>
    <row r="130" spans="1:25" s="421" customFormat="1" x14ac:dyDescent="0.2">
      <c r="A130" s="413" t="s">
        <v>7</v>
      </c>
      <c r="B130" s="414">
        <v>40781</v>
      </c>
      <c r="C130" s="414">
        <v>40779</v>
      </c>
      <c r="D130" s="410">
        <v>2011</v>
      </c>
      <c r="E130" s="415" t="s">
        <v>8</v>
      </c>
      <c r="F130" s="413" t="s">
        <v>34</v>
      </c>
      <c r="G130" s="413" t="s">
        <v>35</v>
      </c>
      <c r="H130" s="416">
        <v>-125</v>
      </c>
      <c r="I130" s="425" t="s">
        <v>82</v>
      </c>
      <c r="J130" s="418">
        <v>1</v>
      </c>
      <c r="K130" s="419">
        <v>7</v>
      </c>
      <c r="L130" s="420"/>
      <c r="M130" s="420"/>
      <c r="X130" s="422"/>
      <c r="Y130" s="422"/>
    </row>
    <row r="131" spans="1:25" s="421" customFormat="1" x14ac:dyDescent="0.2">
      <c r="A131" s="413" t="s">
        <v>7</v>
      </c>
      <c r="B131" s="414">
        <v>40826</v>
      </c>
      <c r="C131" s="414">
        <v>40823</v>
      </c>
      <c r="D131" s="410">
        <v>2011</v>
      </c>
      <c r="E131" s="415" t="s">
        <v>8</v>
      </c>
      <c r="F131" s="413" t="s">
        <v>34</v>
      </c>
      <c r="G131" s="413" t="s">
        <v>35</v>
      </c>
      <c r="H131" s="416">
        <v>-125</v>
      </c>
      <c r="I131" s="425" t="s">
        <v>82</v>
      </c>
      <c r="J131" s="418">
        <v>1</v>
      </c>
      <c r="K131" s="419">
        <v>7</v>
      </c>
      <c r="L131" s="420"/>
      <c r="M131" s="420"/>
      <c r="X131" s="422"/>
      <c r="Y131" s="422"/>
    </row>
    <row r="132" spans="1:25" s="421" customFormat="1" x14ac:dyDescent="0.2">
      <c r="A132" s="413" t="s">
        <v>7</v>
      </c>
      <c r="B132" s="414">
        <v>40843</v>
      </c>
      <c r="C132" s="414">
        <v>40843</v>
      </c>
      <c r="D132" s="410">
        <v>2011</v>
      </c>
      <c r="E132" s="415" t="s">
        <v>8</v>
      </c>
      <c r="F132" s="413" t="s">
        <v>34</v>
      </c>
      <c r="G132" s="413" t="s">
        <v>35</v>
      </c>
      <c r="H132" s="416">
        <v>-125</v>
      </c>
      <c r="I132" s="425" t="s">
        <v>82</v>
      </c>
      <c r="J132" s="418">
        <v>1</v>
      </c>
      <c r="K132" s="419">
        <v>7</v>
      </c>
      <c r="L132" s="420"/>
      <c r="M132" s="420"/>
      <c r="X132" s="422"/>
      <c r="Y132" s="422"/>
    </row>
    <row r="133" spans="1:25" s="421" customFormat="1" x14ac:dyDescent="0.2">
      <c r="A133" s="413" t="s">
        <v>7</v>
      </c>
      <c r="B133" s="414">
        <v>40865</v>
      </c>
      <c r="C133" s="414">
        <v>40865</v>
      </c>
      <c r="D133" s="410">
        <v>2011</v>
      </c>
      <c r="E133" s="415" t="s">
        <v>8</v>
      </c>
      <c r="F133" s="413" t="s">
        <v>34</v>
      </c>
      <c r="G133" s="413" t="s">
        <v>35</v>
      </c>
      <c r="H133" s="416">
        <v>-125</v>
      </c>
      <c r="I133" s="425" t="s">
        <v>82</v>
      </c>
      <c r="J133" s="418">
        <v>1</v>
      </c>
      <c r="K133" s="419">
        <v>7</v>
      </c>
      <c r="L133" s="420"/>
      <c r="M133" s="420"/>
      <c r="X133" s="422"/>
      <c r="Y133" s="422"/>
    </row>
    <row r="134" spans="1:25" s="421" customFormat="1" x14ac:dyDescent="0.2">
      <c r="A134" s="413" t="s">
        <v>7</v>
      </c>
      <c r="B134" s="414">
        <v>40889</v>
      </c>
      <c r="C134" s="414">
        <v>40889</v>
      </c>
      <c r="D134" s="410">
        <v>2011</v>
      </c>
      <c r="E134" s="415" t="s">
        <v>8</v>
      </c>
      <c r="F134" s="413" t="s">
        <v>34</v>
      </c>
      <c r="G134" s="413" t="s">
        <v>35</v>
      </c>
      <c r="H134" s="416">
        <v>-125</v>
      </c>
      <c r="I134" s="425" t="s">
        <v>82</v>
      </c>
      <c r="J134" s="418">
        <v>1</v>
      </c>
      <c r="K134" s="419">
        <v>7</v>
      </c>
      <c r="L134" s="420"/>
      <c r="M134" s="420"/>
      <c r="X134" s="422"/>
      <c r="Y134" s="422"/>
    </row>
    <row r="135" spans="1:25" s="421" customFormat="1" x14ac:dyDescent="0.2">
      <c r="A135" s="413" t="s">
        <v>7</v>
      </c>
      <c r="B135" s="414">
        <v>40928</v>
      </c>
      <c r="C135" s="414">
        <v>40928</v>
      </c>
      <c r="D135" s="410">
        <v>2012</v>
      </c>
      <c r="E135" s="415" t="s">
        <v>8</v>
      </c>
      <c r="F135" s="413" t="s">
        <v>34</v>
      </c>
      <c r="G135" s="413" t="s">
        <v>35</v>
      </c>
      <c r="H135" s="416">
        <v>-125</v>
      </c>
      <c r="I135" s="425" t="s">
        <v>82</v>
      </c>
      <c r="J135" s="418">
        <v>1</v>
      </c>
      <c r="K135" s="419">
        <v>7</v>
      </c>
      <c r="L135" s="420"/>
      <c r="M135" s="420"/>
      <c r="X135" s="422"/>
      <c r="Y135" s="422"/>
    </row>
    <row r="136" spans="1:25" s="421" customFormat="1" x14ac:dyDescent="0.2">
      <c r="A136" s="413" t="s">
        <v>7</v>
      </c>
      <c r="B136" s="414">
        <v>40961</v>
      </c>
      <c r="C136" s="414">
        <v>40960</v>
      </c>
      <c r="D136" s="410">
        <v>2012</v>
      </c>
      <c r="E136" s="415" t="s">
        <v>8</v>
      </c>
      <c r="F136" s="413" t="s">
        <v>34</v>
      </c>
      <c r="G136" s="413" t="s">
        <v>35</v>
      </c>
      <c r="H136" s="416">
        <v>-125</v>
      </c>
      <c r="I136" s="425" t="s">
        <v>82</v>
      </c>
      <c r="J136" s="418">
        <v>1</v>
      </c>
      <c r="K136" s="419">
        <v>7</v>
      </c>
      <c r="L136" s="420"/>
      <c r="M136" s="420"/>
      <c r="X136" s="422"/>
      <c r="Y136" s="422"/>
    </row>
    <row r="137" spans="1:25" s="421" customFormat="1" x14ac:dyDescent="0.2">
      <c r="A137" s="413" t="s">
        <v>7</v>
      </c>
      <c r="B137" s="414">
        <v>40984</v>
      </c>
      <c r="C137" s="414">
        <v>40984</v>
      </c>
      <c r="D137" s="410">
        <v>2012</v>
      </c>
      <c r="E137" s="415" t="s">
        <v>8</v>
      </c>
      <c r="F137" s="413" t="s">
        <v>34</v>
      </c>
      <c r="G137" s="413" t="s">
        <v>35</v>
      </c>
      <c r="H137" s="416">
        <v>-125</v>
      </c>
      <c r="I137" s="425" t="s">
        <v>82</v>
      </c>
      <c r="J137" s="418">
        <v>1</v>
      </c>
      <c r="K137" s="419">
        <v>7</v>
      </c>
      <c r="L137" s="420"/>
      <c r="M137" s="420"/>
      <c r="X137" s="422"/>
      <c r="Y137" s="422"/>
    </row>
    <row r="138" spans="1:25" s="421" customFormat="1" x14ac:dyDescent="0.2">
      <c r="A138" s="413" t="s">
        <v>7</v>
      </c>
      <c r="B138" s="414">
        <v>41032</v>
      </c>
      <c r="C138" s="414">
        <v>41032</v>
      </c>
      <c r="D138" s="410">
        <v>2012</v>
      </c>
      <c r="E138" s="415" t="s">
        <v>8</v>
      </c>
      <c r="F138" s="413" t="s">
        <v>34</v>
      </c>
      <c r="G138" s="413" t="s">
        <v>35</v>
      </c>
      <c r="H138" s="416">
        <v>-125</v>
      </c>
      <c r="I138" s="425" t="s">
        <v>82</v>
      </c>
      <c r="J138" s="418">
        <v>1</v>
      </c>
      <c r="K138" s="419">
        <v>7</v>
      </c>
      <c r="L138" s="420"/>
      <c r="M138" s="420"/>
      <c r="X138" s="422"/>
      <c r="Y138" s="422"/>
    </row>
    <row r="139" spans="1:25" s="421" customFormat="1" x14ac:dyDescent="0.2">
      <c r="A139" s="413" t="s">
        <v>7</v>
      </c>
      <c r="B139" s="414">
        <v>41071</v>
      </c>
      <c r="C139" s="414">
        <v>41071</v>
      </c>
      <c r="D139" s="410">
        <v>2012</v>
      </c>
      <c r="E139" s="415" t="s">
        <v>8</v>
      </c>
      <c r="F139" s="413" t="s">
        <v>34</v>
      </c>
      <c r="G139" s="413" t="s">
        <v>35</v>
      </c>
      <c r="H139" s="416">
        <v>-125</v>
      </c>
      <c r="I139" s="425" t="s">
        <v>82</v>
      </c>
      <c r="J139" s="418">
        <v>1</v>
      </c>
      <c r="K139" s="419">
        <v>7</v>
      </c>
      <c r="L139" s="420"/>
      <c r="M139" s="420"/>
      <c r="X139" s="422"/>
      <c r="Y139" s="422"/>
    </row>
    <row r="140" spans="1:25" s="421" customFormat="1" x14ac:dyDescent="0.2">
      <c r="A140" s="413" t="s">
        <v>7</v>
      </c>
      <c r="B140" s="414">
        <v>41100</v>
      </c>
      <c r="C140" s="414">
        <v>41098</v>
      </c>
      <c r="D140" s="410">
        <v>2012</v>
      </c>
      <c r="E140" s="415" t="s">
        <v>8</v>
      </c>
      <c r="F140" s="413" t="s">
        <v>34</v>
      </c>
      <c r="G140" s="413" t="s">
        <v>35</v>
      </c>
      <c r="H140" s="416">
        <v>-125</v>
      </c>
      <c r="I140" s="425" t="s">
        <v>82</v>
      </c>
      <c r="J140" s="418">
        <v>1</v>
      </c>
      <c r="K140" s="419">
        <v>7</v>
      </c>
      <c r="L140" s="420"/>
      <c r="M140" s="420"/>
      <c r="X140" s="422"/>
      <c r="Y140" s="422"/>
    </row>
    <row r="141" spans="1:25" s="421" customFormat="1" x14ac:dyDescent="0.2">
      <c r="A141" s="413" t="s">
        <v>7</v>
      </c>
      <c r="B141" s="414">
        <v>41159</v>
      </c>
      <c r="C141" s="414">
        <v>41159</v>
      </c>
      <c r="D141" s="410">
        <v>2012</v>
      </c>
      <c r="E141" s="415" t="s">
        <v>8</v>
      </c>
      <c r="F141" s="413" t="s">
        <v>34</v>
      </c>
      <c r="G141" s="413" t="s">
        <v>35</v>
      </c>
      <c r="H141" s="416">
        <v>-125</v>
      </c>
      <c r="I141" s="425" t="s">
        <v>82</v>
      </c>
      <c r="J141" s="418">
        <v>1</v>
      </c>
      <c r="K141" s="419">
        <v>7</v>
      </c>
      <c r="L141" s="420"/>
      <c r="M141" s="420"/>
      <c r="X141" s="422"/>
      <c r="Y141" s="422"/>
    </row>
    <row r="142" spans="1:25" s="421" customFormat="1" x14ac:dyDescent="0.2">
      <c r="A142" s="413" t="s">
        <v>7</v>
      </c>
      <c r="B142" s="414">
        <v>41159</v>
      </c>
      <c r="C142" s="414">
        <v>41159</v>
      </c>
      <c r="D142" s="410">
        <v>2012</v>
      </c>
      <c r="E142" s="415" t="s">
        <v>8</v>
      </c>
      <c r="F142" s="413" t="s">
        <v>34</v>
      </c>
      <c r="G142" s="413" t="s">
        <v>35</v>
      </c>
      <c r="H142" s="416">
        <v>-125</v>
      </c>
      <c r="I142" s="425" t="s">
        <v>82</v>
      </c>
      <c r="J142" s="418">
        <v>1</v>
      </c>
      <c r="K142" s="419">
        <v>7</v>
      </c>
      <c r="L142" s="420"/>
      <c r="M142" s="420"/>
      <c r="X142" s="422"/>
      <c r="Y142" s="422"/>
    </row>
    <row r="143" spans="1:25" s="421" customFormat="1" x14ac:dyDescent="0.2">
      <c r="A143" s="413" t="s">
        <v>7</v>
      </c>
      <c r="B143" s="414">
        <v>41193</v>
      </c>
      <c r="C143" s="414">
        <v>41192</v>
      </c>
      <c r="D143" s="410">
        <v>2012</v>
      </c>
      <c r="E143" s="415" t="s">
        <v>8</v>
      </c>
      <c r="F143" s="413" t="s">
        <v>34</v>
      </c>
      <c r="G143" s="413" t="s">
        <v>35</v>
      </c>
      <c r="H143" s="416">
        <v>-125</v>
      </c>
      <c r="I143" s="425" t="s">
        <v>82</v>
      </c>
      <c r="J143" s="418">
        <v>1</v>
      </c>
      <c r="K143" s="419">
        <v>7</v>
      </c>
      <c r="L143" s="420"/>
      <c r="M143" s="420"/>
      <c r="X143" s="422"/>
      <c r="Y143" s="422"/>
    </row>
    <row r="144" spans="1:25" s="421" customFormat="1" x14ac:dyDescent="0.2">
      <c r="A144" s="413" t="s">
        <v>7</v>
      </c>
      <c r="B144" s="414">
        <v>41316</v>
      </c>
      <c r="C144" s="414">
        <v>41313</v>
      </c>
      <c r="D144" s="410">
        <v>2013</v>
      </c>
      <c r="E144" s="415" t="s">
        <v>8</v>
      </c>
      <c r="F144" s="413" t="s">
        <v>34</v>
      </c>
      <c r="G144" s="413" t="s">
        <v>35</v>
      </c>
      <c r="H144" s="416">
        <v>-125</v>
      </c>
      <c r="I144" s="425" t="s">
        <v>82</v>
      </c>
      <c r="J144" s="418">
        <v>1</v>
      </c>
      <c r="K144" s="419">
        <v>7</v>
      </c>
      <c r="L144" s="420"/>
      <c r="M144" s="420"/>
      <c r="X144" s="422"/>
      <c r="Y144" s="422"/>
    </row>
    <row r="145" spans="1:25" s="421" customFormat="1" x14ac:dyDescent="0.2">
      <c r="A145" s="413" t="s">
        <v>7</v>
      </c>
      <c r="B145" s="414">
        <v>41327</v>
      </c>
      <c r="C145" s="414">
        <v>41327</v>
      </c>
      <c r="D145" s="410">
        <v>2013</v>
      </c>
      <c r="E145" s="415" t="s">
        <v>8</v>
      </c>
      <c r="F145" s="413" t="s">
        <v>34</v>
      </c>
      <c r="G145" s="413" t="s">
        <v>35</v>
      </c>
      <c r="H145" s="416">
        <v>-125</v>
      </c>
      <c r="I145" s="425" t="s">
        <v>82</v>
      </c>
      <c r="J145" s="418">
        <v>1</v>
      </c>
      <c r="K145" s="419">
        <v>7</v>
      </c>
      <c r="L145" s="420"/>
      <c r="M145" s="420"/>
      <c r="X145" s="422"/>
      <c r="Y145" s="422"/>
    </row>
    <row r="146" spans="1:25" s="421" customFormat="1" x14ac:dyDescent="0.2">
      <c r="A146" s="413" t="s">
        <v>7</v>
      </c>
      <c r="B146" s="414">
        <v>41351</v>
      </c>
      <c r="C146" s="414">
        <v>41349</v>
      </c>
      <c r="D146" s="410">
        <v>2013</v>
      </c>
      <c r="E146" s="415" t="s">
        <v>8</v>
      </c>
      <c r="F146" s="413" t="s">
        <v>34</v>
      </c>
      <c r="G146" s="413" t="s">
        <v>35</v>
      </c>
      <c r="H146" s="416">
        <v>-125</v>
      </c>
      <c r="I146" s="425" t="s">
        <v>82</v>
      </c>
      <c r="J146" s="418">
        <v>1</v>
      </c>
      <c r="K146" s="419">
        <v>7</v>
      </c>
      <c r="L146" s="420"/>
      <c r="M146" s="420"/>
      <c r="X146" s="422"/>
      <c r="Y146" s="422"/>
    </row>
    <row r="147" spans="1:25" s="421" customFormat="1" x14ac:dyDescent="0.2">
      <c r="A147" s="413" t="s">
        <v>7</v>
      </c>
      <c r="B147" s="414">
        <v>41403</v>
      </c>
      <c r="C147" s="414">
        <v>41402</v>
      </c>
      <c r="D147" s="410">
        <v>2013</v>
      </c>
      <c r="E147" s="415" t="s">
        <v>8</v>
      </c>
      <c r="F147" s="413" t="s">
        <v>34</v>
      </c>
      <c r="G147" s="413" t="s">
        <v>35</v>
      </c>
      <c r="H147" s="416">
        <v>-125</v>
      </c>
      <c r="I147" s="425" t="s">
        <v>82</v>
      </c>
      <c r="J147" s="418">
        <v>1</v>
      </c>
      <c r="K147" s="419">
        <v>7</v>
      </c>
      <c r="L147" s="420"/>
      <c r="M147" s="420"/>
      <c r="X147" s="422"/>
      <c r="Y147" s="422"/>
    </row>
    <row r="148" spans="1:25" s="421" customFormat="1" x14ac:dyDescent="0.2">
      <c r="A148" s="413" t="s">
        <v>7</v>
      </c>
      <c r="B148" s="414">
        <v>41415</v>
      </c>
      <c r="C148" s="414">
        <v>41415</v>
      </c>
      <c r="D148" s="410">
        <v>2013</v>
      </c>
      <c r="E148" s="415" t="s">
        <v>8</v>
      </c>
      <c r="F148" s="413" t="s">
        <v>34</v>
      </c>
      <c r="G148" s="413" t="s">
        <v>35</v>
      </c>
      <c r="H148" s="416">
        <v>-125</v>
      </c>
      <c r="I148" s="425" t="s">
        <v>82</v>
      </c>
      <c r="J148" s="418">
        <v>1</v>
      </c>
      <c r="K148" s="419">
        <v>7</v>
      </c>
      <c r="L148" s="420"/>
      <c r="M148" s="420"/>
      <c r="X148" s="422"/>
      <c r="Y148" s="422"/>
    </row>
    <row r="149" spans="1:25" s="421" customFormat="1" x14ac:dyDescent="0.2">
      <c r="A149" s="413" t="s">
        <v>7</v>
      </c>
      <c r="B149" s="414">
        <v>41445</v>
      </c>
      <c r="C149" s="414">
        <v>41445</v>
      </c>
      <c r="D149" s="410">
        <v>2013</v>
      </c>
      <c r="E149" s="415" t="s">
        <v>8</v>
      </c>
      <c r="F149" s="413" t="s">
        <v>34</v>
      </c>
      <c r="G149" s="413" t="s">
        <v>35</v>
      </c>
      <c r="H149" s="416">
        <v>-125</v>
      </c>
      <c r="I149" s="425" t="s">
        <v>82</v>
      </c>
      <c r="J149" s="418">
        <v>1</v>
      </c>
      <c r="K149" s="419">
        <v>7</v>
      </c>
      <c r="L149" s="420"/>
      <c r="M149" s="420"/>
      <c r="X149" s="422"/>
      <c r="Y149" s="422"/>
    </row>
    <row r="150" spans="1:25" s="421" customFormat="1" x14ac:dyDescent="0.2">
      <c r="A150" s="413" t="s">
        <v>7</v>
      </c>
      <c r="B150" s="414">
        <v>41477</v>
      </c>
      <c r="C150" s="414">
        <v>41477</v>
      </c>
      <c r="D150" s="410">
        <v>2013</v>
      </c>
      <c r="E150" s="415" t="s">
        <v>8</v>
      </c>
      <c r="F150" s="413" t="s">
        <v>34</v>
      </c>
      <c r="G150" s="413" t="s">
        <v>35</v>
      </c>
      <c r="H150" s="416">
        <v>-125</v>
      </c>
      <c r="I150" s="425" t="s">
        <v>82</v>
      </c>
      <c r="J150" s="418">
        <v>1</v>
      </c>
      <c r="K150" s="419">
        <v>7</v>
      </c>
      <c r="L150" s="420"/>
      <c r="M150" s="420"/>
      <c r="X150" s="422"/>
      <c r="Y150" s="422"/>
    </row>
    <row r="151" spans="1:25" s="421" customFormat="1" x14ac:dyDescent="0.2">
      <c r="A151" s="413" t="s">
        <v>7</v>
      </c>
      <c r="B151" s="414">
        <v>41505</v>
      </c>
      <c r="C151" s="414">
        <v>41505</v>
      </c>
      <c r="D151" s="410">
        <v>2013</v>
      </c>
      <c r="E151" s="415" t="s">
        <v>8</v>
      </c>
      <c r="F151" s="413" t="s">
        <v>34</v>
      </c>
      <c r="G151" s="413" t="s">
        <v>35</v>
      </c>
      <c r="H151" s="416">
        <v>-125</v>
      </c>
      <c r="I151" s="425" t="s">
        <v>82</v>
      </c>
      <c r="J151" s="418">
        <v>1</v>
      </c>
      <c r="K151" s="419">
        <v>7</v>
      </c>
      <c r="L151" s="420"/>
      <c r="M151" s="420"/>
      <c r="X151" s="422"/>
      <c r="Y151" s="422"/>
    </row>
    <row r="152" spans="1:25" s="421" customFormat="1" x14ac:dyDescent="0.2">
      <c r="A152" s="413" t="s">
        <v>7</v>
      </c>
      <c r="B152" s="414">
        <v>41551</v>
      </c>
      <c r="C152" s="414">
        <v>41550</v>
      </c>
      <c r="D152" s="410">
        <v>2013</v>
      </c>
      <c r="E152" s="415" t="s">
        <v>8</v>
      </c>
      <c r="F152" s="413" t="s">
        <v>34</v>
      </c>
      <c r="G152" s="413" t="s">
        <v>35</v>
      </c>
      <c r="H152" s="416">
        <v>-350</v>
      </c>
      <c r="I152" s="425" t="s">
        <v>82</v>
      </c>
      <c r="J152" s="418" t="s">
        <v>446</v>
      </c>
      <c r="K152" s="419">
        <v>7</v>
      </c>
      <c r="L152" s="432" t="s">
        <v>447</v>
      </c>
      <c r="M152" s="432"/>
      <c r="X152" s="422"/>
      <c r="Y152" s="422"/>
    </row>
    <row r="153" spans="1:25" s="421" customFormat="1" x14ac:dyDescent="0.2">
      <c r="A153" s="413" t="s">
        <v>7</v>
      </c>
      <c r="B153" s="414">
        <v>41551</v>
      </c>
      <c r="C153" s="414">
        <v>41550</v>
      </c>
      <c r="D153" s="410">
        <v>2013</v>
      </c>
      <c r="E153" s="415" t="s">
        <v>8</v>
      </c>
      <c r="F153" s="413" t="s">
        <v>34</v>
      </c>
      <c r="G153" s="413" t="s">
        <v>35</v>
      </c>
      <c r="H153" s="416">
        <v>-125</v>
      </c>
      <c r="I153" s="425" t="s">
        <v>82</v>
      </c>
      <c r="J153" s="418">
        <v>1</v>
      </c>
      <c r="K153" s="419">
        <v>7</v>
      </c>
      <c r="L153" s="420"/>
      <c r="M153" s="420"/>
      <c r="X153" s="422"/>
      <c r="Y153" s="422"/>
    </row>
    <row r="154" spans="1:25" s="421" customFormat="1" x14ac:dyDescent="0.2">
      <c r="A154" s="413" t="s">
        <v>7</v>
      </c>
      <c r="B154" s="414">
        <v>41582</v>
      </c>
      <c r="C154" s="414">
        <v>41579</v>
      </c>
      <c r="D154" s="410">
        <v>2013</v>
      </c>
      <c r="E154" s="415" t="s">
        <v>8</v>
      </c>
      <c r="F154" s="413" t="s">
        <v>34</v>
      </c>
      <c r="G154" s="413" t="s">
        <v>35</v>
      </c>
      <c r="H154" s="416">
        <v>-125</v>
      </c>
      <c r="I154" s="425" t="s">
        <v>82</v>
      </c>
      <c r="J154" s="418">
        <v>1</v>
      </c>
      <c r="K154" s="419">
        <v>7</v>
      </c>
      <c r="L154" s="420"/>
      <c r="M154" s="420"/>
      <c r="X154" s="422"/>
      <c r="Y154" s="422"/>
    </row>
    <row r="155" spans="1:25" s="421" customFormat="1" x14ac:dyDescent="0.2">
      <c r="A155" s="413" t="s">
        <v>7</v>
      </c>
      <c r="B155" s="414">
        <v>41617</v>
      </c>
      <c r="C155" s="414">
        <v>41614</v>
      </c>
      <c r="D155" s="410">
        <v>2013</v>
      </c>
      <c r="E155" s="415" t="s">
        <v>8</v>
      </c>
      <c r="F155" s="413" t="s">
        <v>34</v>
      </c>
      <c r="G155" s="413" t="s">
        <v>35</v>
      </c>
      <c r="H155" s="416">
        <v>-125</v>
      </c>
      <c r="I155" s="425" t="s">
        <v>82</v>
      </c>
      <c r="J155" s="418">
        <v>1</v>
      </c>
      <c r="K155" s="419">
        <v>7</v>
      </c>
      <c r="L155" s="420"/>
      <c r="M155" s="420"/>
      <c r="X155" s="422"/>
      <c r="Y155" s="422"/>
    </row>
    <row r="156" spans="1:25" s="421" customFormat="1" x14ac:dyDescent="0.2">
      <c r="A156" s="413" t="s">
        <v>7</v>
      </c>
      <c r="B156" s="414">
        <v>41641</v>
      </c>
      <c r="C156" s="414">
        <v>41641</v>
      </c>
      <c r="D156" s="410">
        <v>2014</v>
      </c>
      <c r="E156" s="415" t="s">
        <v>8</v>
      </c>
      <c r="F156" s="413" t="s">
        <v>34</v>
      </c>
      <c r="G156" s="413" t="s">
        <v>35</v>
      </c>
      <c r="H156" s="416">
        <v>-125</v>
      </c>
      <c r="I156" s="425" t="s">
        <v>82</v>
      </c>
      <c r="J156" s="418">
        <v>1</v>
      </c>
      <c r="K156" s="419">
        <v>7</v>
      </c>
      <c r="L156" s="420"/>
      <c r="M156" s="420"/>
      <c r="X156" s="422"/>
      <c r="Y156" s="422"/>
    </row>
    <row r="157" spans="1:25" s="421" customFormat="1" x14ac:dyDescent="0.2">
      <c r="A157" s="413" t="s">
        <v>7</v>
      </c>
      <c r="B157" s="414">
        <v>41660</v>
      </c>
      <c r="C157" s="414">
        <v>41647</v>
      </c>
      <c r="D157" s="410">
        <v>2014</v>
      </c>
      <c r="E157" s="415" t="s">
        <v>8</v>
      </c>
      <c r="F157" s="413" t="s">
        <v>34</v>
      </c>
      <c r="G157" s="413" t="s">
        <v>35</v>
      </c>
      <c r="H157" s="416">
        <v>-125</v>
      </c>
      <c r="I157" s="425" t="s">
        <v>82</v>
      </c>
      <c r="J157" s="418">
        <v>1</v>
      </c>
      <c r="K157" s="419">
        <v>7</v>
      </c>
      <c r="L157" s="420"/>
      <c r="M157" s="420"/>
      <c r="X157" s="422"/>
      <c r="Y157" s="422"/>
    </row>
    <row r="158" spans="1:25" s="421" customFormat="1" x14ac:dyDescent="0.2">
      <c r="A158" s="413" t="s">
        <v>7</v>
      </c>
      <c r="B158" s="414">
        <v>41709</v>
      </c>
      <c r="C158" s="414">
        <v>41709</v>
      </c>
      <c r="D158" s="410">
        <v>2014</v>
      </c>
      <c r="E158" s="415" t="s">
        <v>8</v>
      </c>
      <c r="F158" s="413" t="s">
        <v>34</v>
      </c>
      <c r="G158" s="413" t="s">
        <v>35</v>
      </c>
      <c r="H158" s="416">
        <v>-125</v>
      </c>
      <c r="I158" s="425" t="s">
        <v>82</v>
      </c>
      <c r="J158" s="418">
        <v>1</v>
      </c>
      <c r="K158" s="419">
        <v>7</v>
      </c>
      <c r="L158" s="420"/>
      <c r="M158" s="420"/>
      <c r="X158" s="422"/>
      <c r="Y158" s="422"/>
    </row>
    <row r="159" spans="1:25" s="421" customFormat="1" x14ac:dyDescent="0.2">
      <c r="A159" s="413" t="s">
        <v>7</v>
      </c>
      <c r="B159" s="414">
        <v>41750</v>
      </c>
      <c r="C159" s="414">
        <v>41747</v>
      </c>
      <c r="D159" s="410">
        <v>2014</v>
      </c>
      <c r="E159" s="415" t="s">
        <v>8</v>
      </c>
      <c r="F159" s="413" t="s">
        <v>34</v>
      </c>
      <c r="G159" s="413" t="s">
        <v>35</v>
      </c>
      <c r="H159" s="416">
        <v>-125</v>
      </c>
      <c r="I159" s="425" t="s">
        <v>82</v>
      </c>
      <c r="J159" s="418">
        <v>1</v>
      </c>
      <c r="K159" s="419">
        <v>7</v>
      </c>
      <c r="L159" s="420"/>
      <c r="M159" s="420"/>
      <c r="X159" s="422"/>
      <c r="Y159" s="422"/>
    </row>
    <row r="160" spans="1:25" s="421" customFormat="1" x14ac:dyDescent="0.2">
      <c r="A160" s="413" t="s">
        <v>7</v>
      </c>
      <c r="B160" s="414">
        <v>41780</v>
      </c>
      <c r="C160" s="414">
        <v>41765</v>
      </c>
      <c r="D160" s="410">
        <v>2014</v>
      </c>
      <c r="E160" s="415" t="s">
        <v>8</v>
      </c>
      <c r="F160" s="413" t="s">
        <v>34</v>
      </c>
      <c r="G160" s="413" t="s">
        <v>35</v>
      </c>
      <c r="H160" s="416">
        <v>-125</v>
      </c>
      <c r="I160" s="425" t="s">
        <v>82</v>
      </c>
      <c r="J160" s="418">
        <v>1</v>
      </c>
      <c r="K160" s="419">
        <v>7</v>
      </c>
      <c r="L160" s="420"/>
      <c r="M160" s="420"/>
      <c r="X160" s="422"/>
      <c r="Y160" s="422"/>
    </row>
    <row r="161" spans="1:25" s="421" customFormat="1" x14ac:dyDescent="0.2">
      <c r="A161" s="413" t="s">
        <v>7</v>
      </c>
      <c r="B161" s="414">
        <v>41848</v>
      </c>
      <c r="C161" s="414">
        <v>41835</v>
      </c>
      <c r="D161" s="410">
        <v>2014</v>
      </c>
      <c r="E161" s="415" t="s">
        <v>8</v>
      </c>
      <c r="F161" s="413" t="s">
        <v>34</v>
      </c>
      <c r="G161" s="413" t="s">
        <v>35</v>
      </c>
      <c r="H161" s="416">
        <v>-125</v>
      </c>
      <c r="I161" s="425" t="s">
        <v>82</v>
      </c>
      <c r="J161" s="418">
        <v>1</v>
      </c>
      <c r="K161" s="419">
        <v>7</v>
      </c>
      <c r="L161" s="420"/>
      <c r="M161" s="420"/>
      <c r="X161" s="422"/>
      <c r="Y161" s="422"/>
    </row>
    <row r="162" spans="1:25" s="421" customFormat="1" x14ac:dyDescent="0.2">
      <c r="A162" s="413" t="s">
        <v>7</v>
      </c>
      <c r="B162" s="414">
        <v>41880</v>
      </c>
      <c r="C162" s="414">
        <v>41863</v>
      </c>
      <c r="D162" s="410">
        <v>2014</v>
      </c>
      <c r="E162" s="415" t="s">
        <v>8</v>
      </c>
      <c r="F162" s="413" t="s">
        <v>34</v>
      </c>
      <c r="G162" s="413" t="s">
        <v>35</v>
      </c>
      <c r="H162" s="416">
        <v>-125</v>
      </c>
      <c r="I162" s="425" t="s">
        <v>82</v>
      </c>
      <c r="J162" s="418">
        <v>1</v>
      </c>
      <c r="K162" s="419">
        <v>7</v>
      </c>
      <c r="L162" s="420"/>
      <c r="M162" s="420"/>
      <c r="X162" s="422"/>
      <c r="Y162" s="422"/>
    </row>
    <row r="163" spans="1:25" s="421" customFormat="1" x14ac:dyDescent="0.2">
      <c r="A163" s="413" t="s">
        <v>7</v>
      </c>
      <c r="B163" s="414">
        <v>41935</v>
      </c>
      <c r="C163" s="414">
        <v>41929</v>
      </c>
      <c r="D163" s="410">
        <v>2014</v>
      </c>
      <c r="E163" s="415" t="s">
        <v>8</v>
      </c>
      <c r="F163" s="413" t="s">
        <v>34</v>
      </c>
      <c r="G163" s="413" t="s">
        <v>35</v>
      </c>
      <c r="H163" s="416">
        <v>-125</v>
      </c>
      <c r="I163" s="425" t="s">
        <v>82</v>
      </c>
      <c r="J163" s="418">
        <v>1</v>
      </c>
      <c r="K163" s="419">
        <v>7</v>
      </c>
      <c r="L163" s="420"/>
      <c r="M163" s="420"/>
      <c r="X163" s="422"/>
      <c r="Y163" s="422"/>
    </row>
    <row r="164" spans="1:25" s="421" customFormat="1" x14ac:dyDescent="0.2">
      <c r="A164" s="413" t="s">
        <v>7</v>
      </c>
      <c r="B164" s="414">
        <v>41968</v>
      </c>
      <c r="C164" s="414">
        <v>41964</v>
      </c>
      <c r="D164" s="410">
        <v>2014</v>
      </c>
      <c r="E164" s="415" t="s">
        <v>8</v>
      </c>
      <c r="F164" s="413" t="s">
        <v>34</v>
      </c>
      <c r="G164" s="413" t="s">
        <v>35</v>
      </c>
      <c r="H164" s="416">
        <v>-125</v>
      </c>
      <c r="I164" s="425" t="s">
        <v>82</v>
      </c>
      <c r="J164" s="418">
        <v>1</v>
      </c>
      <c r="K164" s="419">
        <v>7</v>
      </c>
      <c r="L164" s="420"/>
      <c r="M164" s="420"/>
      <c r="X164" s="422"/>
      <c r="Y164" s="422"/>
    </row>
    <row r="165" spans="1:25" s="421" customFormat="1" x14ac:dyDescent="0.2">
      <c r="A165" s="413" t="s">
        <v>7</v>
      </c>
      <c r="B165" s="414">
        <v>41991</v>
      </c>
      <c r="C165" s="414">
        <v>41991</v>
      </c>
      <c r="D165" s="410">
        <v>2014</v>
      </c>
      <c r="E165" s="415" t="s">
        <v>8</v>
      </c>
      <c r="F165" s="413" t="s">
        <v>34</v>
      </c>
      <c r="G165" s="413" t="s">
        <v>35</v>
      </c>
      <c r="H165" s="416">
        <v>-125</v>
      </c>
      <c r="I165" s="425" t="s">
        <v>82</v>
      </c>
      <c r="J165" s="418">
        <v>1</v>
      </c>
      <c r="K165" s="419">
        <v>7</v>
      </c>
      <c r="L165" s="420"/>
      <c r="M165" s="420"/>
      <c r="X165" s="422"/>
      <c r="Y165" s="422"/>
    </row>
    <row r="166" spans="1:25" s="421" customFormat="1" x14ac:dyDescent="0.2">
      <c r="A166" s="413" t="s">
        <v>7</v>
      </c>
      <c r="B166" s="414">
        <v>42054</v>
      </c>
      <c r="C166" s="414">
        <v>42054</v>
      </c>
      <c r="D166" s="410">
        <v>2015</v>
      </c>
      <c r="E166" s="415" t="s">
        <v>8</v>
      </c>
      <c r="F166" s="413" t="s">
        <v>34</v>
      </c>
      <c r="G166" s="413" t="s">
        <v>35</v>
      </c>
      <c r="H166" s="416">
        <v>-125</v>
      </c>
      <c r="I166" s="425" t="s">
        <v>82</v>
      </c>
      <c r="J166" s="418">
        <v>1</v>
      </c>
      <c r="K166" s="419">
        <v>7</v>
      </c>
      <c r="L166" s="420"/>
      <c r="M166" s="420"/>
      <c r="X166" s="422"/>
      <c r="Y166" s="422"/>
    </row>
    <row r="167" spans="1:25" s="421" customFormat="1" x14ac:dyDescent="0.2">
      <c r="A167" s="413" t="s">
        <v>7</v>
      </c>
      <c r="B167" s="414">
        <v>42089</v>
      </c>
      <c r="C167" s="414">
        <v>42089</v>
      </c>
      <c r="D167" s="410">
        <v>2015</v>
      </c>
      <c r="E167" s="415" t="s">
        <v>8</v>
      </c>
      <c r="F167" s="413" t="s">
        <v>34</v>
      </c>
      <c r="G167" s="413" t="s">
        <v>35</v>
      </c>
      <c r="H167" s="416">
        <v>-125</v>
      </c>
      <c r="I167" s="425" t="s">
        <v>82</v>
      </c>
      <c r="J167" s="418">
        <v>1</v>
      </c>
      <c r="K167" s="419">
        <v>7</v>
      </c>
      <c r="L167" s="420"/>
      <c r="M167" s="420"/>
      <c r="X167" s="422"/>
      <c r="Y167" s="422"/>
    </row>
    <row r="168" spans="1:25" s="421" customFormat="1" x14ac:dyDescent="0.2">
      <c r="A168" s="413" t="s">
        <v>7</v>
      </c>
      <c r="B168" s="414">
        <v>42117</v>
      </c>
      <c r="C168" s="414">
        <v>42117</v>
      </c>
      <c r="D168" s="410">
        <v>2015</v>
      </c>
      <c r="E168" s="415" t="s">
        <v>8</v>
      </c>
      <c r="F168" s="413" t="s">
        <v>34</v>
      </c>
      <c r="G168" s="413" t="s">
        <v>35</v>
      </c>
      <c r="H168" s="416">
        <v>-400</v>
      </c>
      <c r="I168" s="425" t="s">
        <v>82</v>
      </c>
      <c r="J168" s="418"/>
      <c r="K168" s="419">
        <v>7</v>
      </c>
      <c r="L168" s="432" t="s">
        <v>339</v>
      </c>
      <c r="M168" s="432"/>
      <c r="X168" s="422"/>
      <c r="Y168" s="422"/>
    </row>
    <row r="169" spans="1:25" s="421" customFormat="1" x14ac:dyDescent="0.2">
      <c r="A169" s="413" t="s">
        <v>7</v>
      </c>
      <c r="B169" s="414">
        <v>42117</v>
      </c>
      <c r="C169" s="414">
        <v>42117</v>
      </c>
      <c r="D169" s="410">
        <v>2015</v>
      </c>
      <c r="E169" s="415" t="s">
        <v>8</v>
      </c>
      <c r="F169" s="413" t="s">
        <v>34</v>
      </c>
      <c r="G169" s="413" t="s">
        <v>35</v>
      </c>
      <c r="H169" s="416">
        <v>-125</v>
      </c>
      <c r="I169" s="425" t="s">
        <v>82</v>
      </c>
      <c r="J169" s="418">
        <v>1</v>
      </c>
      <c r="K169" s="419">
        <v>7</v>
      </c>
      <c r="L169" s="432"/>
      <c r="M169" s="432"/>
      <c r="X169" s="422"/>
      <c r="Y169" s="422"/>
    </row>
    <row r="170" spans="1:25" s="421" customFormat="1" x14ac:dyDescent="0.2">
      <c r="A170" s="413" t="s">
        <v>7</v>
      </c>
      <c r="B170" s="414">
        <v>42150</v>
      </c>
      <c r="C170" s="414">
        <v>42150</v>
      </c>
      <c r="D170" s="410">
        <v>2015</v>
      </c>
      <c r="E170" s="415" t="s">
        <v>8</v>
      </c>
      <c r="F170" s="413" t="s">
        <v>34</v>
      </c>
      <c r="G170" s="413" t="s">
        <v>35</v>
      </c>
      <c r="H170" s="416">
        <v>-125</v>
      </c>
      <c r="I170" s="425" t="s">
        <v>82</v>
      </c>
      <c r="J170" s="418">
        <v>1</v>
      </c>
      <c r="K170" s="419">
        <v>7</v>
      </c>
      <c r="L170" s="432" t="s">
        <v>304</v>
      </c>
      <c r="X170" s="422"/>
      <c r="Y170" s="422"/>
    </row>
    <row r="171" spans="1:25" s="421" customFormat="1" x14ac:dyDescent="0.2">
      <c r="A171" s="413" t="s">
        <v>7</v>
      </c>
      <c r="B171" s="414">
        <v>42180</v>
      </c>
      <c r="C171" s="414">
        <v>42180</v>
      </c>
      <c r="D171" s="410">
        <v>2015</v>
      </c>
      <c r="E171" s="415" t="s">
        <v>8</v>
      </c>
      <c r="F171" s="413" t="s">
        <v>34</v>
      </c>
      <c r="G171" s="413" t="s">
        <v>35</v>
      </c>
      <c r="H171" s="416">
        <v>-125</v>
      </c>
      <c r="I171" s="425" t="s">
        <v>82</v>
      </c>
      <c r="J171" s="418">
        <v>1</v>
      </c>
      <c r="K171" s="419">
        <v>7</v>
      </c>
      <c r="L171" s="432"/>
      <c r="M171" s="432"/>
      <c r="X171" s="422"/>
      <c r="Y171" s="422"/>
    </row>
    <row r="172" spans="1:25" s="421" customFormat="1" x14ac:dyDescent="0.2">
      <c r="A172" s="413" t="s">
        <v>7</v>
      </c>
      <c r="B172" s="414">
        <v>42205</v>
      </c>
      <c r="C172" s="414">
        <v>42204</v>
      </c>
      <c r="D172" s="410">
        <v>2015</v>
      </c>
      <c r="E172" s="415" t="s">
        <v>8</v>
      </c>
      <c r="F172" s="413" t="s">
        <v>34</v>
      </c>
      <c r="G172" s="413" t="s">
        <v>35</v>
      </c>
      <c r="H172" s="416">
        <v>-125</v>
      </c>
      <c r="I172" s="425" t="s">
        <v>82</v>
      </c>
      <c r="J172" s="418">
        <v>1</v>
      </c>
      <c r="K172" s="419">
        <v>7</v>
      </c>
      <c r="L172" s="432"/>
      <c r="M172" s="432"/>
      <c r="X172" s="422"/>
      <c r="Y172" s="422"/>
    </row>
    <row r="173" spans="1:25" s="421" customFormat="1" x14ac:dyDescent="0.2">
      <c r="A173" s="413" t="s">
        <v>7</v>
      </c>
      <c r="B173" s="414">
        <v>42242</v>
      </c>
      <c r="C173" s="414">
        <v>42241</v>
      </c>
      <c r="D173" s="410">
        <v>2015</v>
      </c>
      <c r="E173" s="415" t="s">
        <v>8</v>
      </c>
      <c r="F173" s="413" t="s">
        <v>34</v>
      </c>
      <c r="G173" s="413" t="s">
        <v>35</v>
      </c>
      <c r="H173" s="416">
        <v>-125</v>
      </c>
      <c r="I173" s="425" t="s">
        <v>82</v>
      </c>
      <c r="J173" s="418">
        <v>1</v>
      </c>
      <c r="K173" s="419">
        <v>7</v>
      </c>
      <c r="L173" s="432"/>
      <c r="M173" s="432"/>
      <c r="X173" s="422"/>
      <c r="Y173" s="422"/>
    </row>
    <row r="174" spans="1:25" s="421" customFormat="1" x14ac:dyDescent="0.2">
      <c r="A174" s="413" t="s">
        <v>7</v>
      </c>
      <c r="B174" s="414">
        <v>42270</v>
      </c>
      <c r="C174" s="414">
        <v>42270</v>
      </c>
      <c r="D174" s="410">
        <v>2015</v>
      </c>
      <c r="E174" s="415" t="s">
        <v>8</v>
      </c>
      <c r="F174" s="413" t="s">
        <v>34</v>
      </c>
      <c r="G174" s="413" t="s">
        <v>35</v>
      </c>
      <c r="H174" s="416">
        <v>-125</v>
      </c>
      <c r="I174" s="425" t="s">
        <v>82</v>
      </c>
      <c r="J174" s="418">
        <v>1</v>
      </c>
      <c r="K174" s="419">
        <v>7</v>
      </c>
      <c r="L174" s="432"/>
      <c r="M174" s="432"/>
      <c r="X174" s="422"/>
      <c r="Y174" s="422"/>
    </row>
    <row r="175" spans="1:25" s="421" customFormat="1" x14ac:dyDescent="0.2">
      <c r="A175" s="413" t="s">
        <v>7</v>
      </c>
      <c r="B175" s="414">
        <v>42298</v>
      </c>
      <c r="C175" s="414">
        <v>42293</v>
      </c>
      <c r="D175" s="410">
        <v>2015</v>
      </c>
      <c r="E175" s="415" t="s">
        <v>8</v>
      </c>
      <c r="F175" s="413" t="s">
        <v>34</v>
      </c>
      <c r="G175" s="413" t="s">
        <v>35</v>
      </c>
      <c r="H175" s="416">
        <v>-125</v>
      </c>
      <c r="I175" s="425" t="s">
        <v>82</v>
      </c>
      <c r="J175" s="418">
        <v>1</v>
      </c>
      <c r="K175" s="419">
        <v>7</v>
      </c>
      <c r="L175" s="432"/>
      <c r="M175" s="432"/>
      <c r="X175" s="422"/>
      <c r="Y175" s="422"/>
    </row>
    <row r="176" spans="1:25" s="421" customFormat="1" x14ac:dyDescent="0.2">
      <c r="A176" s="413" t="s">
        <v>7</v>
      </c>
      <c r="B176" s="414">
        <v>42333</v>
      </c>
      <c r="C176" s="414">
        <v>42331</v>
      </c>
      <c r="D176" s="410">
        <v>2015</v>
      </c>
      <c r="E176" s="415" t="s">
        <v>8</v>
      </c>
      <c r="F176" s="413" t="s">
        <v>34</v>
      </c>
      <c r="G176" s="413" t="s">
        <v>35</v>
      </c>
      <c r="H176" s="416">
        <v>-125</v>
      </c>
      <c r="I176" s="425" t="s">
        <v>82</v>
      </c>
      <c r="J176" s="418">
        <v>1</v>
      </c>
      <c r="K176" s="419">
        <v>7</v>
      </c>
      <c r="L176" s="432"/>
      <c r="M176" s="432"/>
      <c r="X176" s="422"/>
      <c r="Y176" s="422"/>
    </row>
    <row r="177" spans="1:25" s="421" customFormat="1" x14ac:dyDescent="0.2">
      <c r="A177" s="413" t="s">
        <v>7</v>
      </c>
      <c r="B177" s="414">
        <v>42359</v>
      </c>
      <c r="C177" s="414">
        <v>42359</v>
      </c>
      <c r="D177" s="410">
        <v>2015</v>
      </c>
      <c r="E177" s="415" t="s">
        <v>8</v>
      </c>
      <c r="F177" s="413" t="s">
        <v>34</v>
      </c>
      <c r="G177" s="413" t="s">
        <v>35</v>
      </c>
      <c r="H177" s="416">
        <v>-125</v>
      </c>
      <c r="I177" s="425" t="s">
        <v>82</v>
      </c>
      <c r="J177" s="418">
        <v>1</v>
      </c>
      <c r="K177" s="419">
        <v>7</v>
      </c>
      <c r="L177" s="432"/>
      <c r="M177" s="432"/>
      <c r="X177" s="422"/>
      <c r="Y177" s="422"/>
    </row>
    <row r="178" spans="1:25" s="421" customFormat="1" x14ac:dyDescent="0.2">
      <c r="A178" s="413" t="s">
        <v>7</v>
      </c>
      <c r="B178" s="414">
        <v>42404</v>
      </c>
      <c r="C178" s="414">
        <v>42398</v>
      </c>
      <c r="D178" s="410">
        <v>2016</v>
      </c>
      <c r="E178" s="415" t="s">
        <v>8</v>
      </c>
      <c r="F178" s="413" t="s">
        <v>34</v>
      </c>
      <c r="G178" s="413" t="s">
        <v>35</v>
      </c>
      <c r="H178" s="416">
        <v>-125</v>
      </c>
      <c r="I178" s="425" t="s">
        <v>82</v>
      </c>
      <c r="J178" s="420" t="s">
        <v>192</v>
      </c>
      <c r="K178" s="419">
        <v>7</v>
      </c>
      <c r="L178" s="432" t="s">
        <v>205</v>
      </c>
      <c r="M178" s="432"/>
      <c r="X178" s="422"/>
      <c r="Y178" s="422"/>
    </row>
    <row r="179" spans="1:25" s="421" customFormat="1" x14ac:dyDescent="0.2">
      <c r="A179" s="413" t="s">
        <v>7</v>
      </c>
      <c r="B179" s="414">
        <v>42422</v>
      </c>
      <c r="C179" s="414">
        <v>42421</v>
      </c>
      <c r="D179" s="410">
        <v>2016</v>
      </c>
      <c r="E179" s="415" t="s">
        <v>8</v>
      </c>
      <c r="F179" s="413" t="s">
        <v>34</v>
      </c>
      <c r="G179" s="413" t="s">
        <v>35</v>
      </c>
      <c r="H179" s="416">
        <v>-125</v>
      </c>
      <c r="I179" s="425" t="s">
        <v>82</v>
      </c>
      <c r="J179" s="420" t="s">
        <v>192</v>
      </c>
      <c r="K179" s="419">
        <v>7</v>
      </c>
      <c r="L179" s="432" t="s">
        <v>206</v>
      </c>
      <c r="M179" s="432"/>
      <c r="X179" s="422"/>
      <c r="Y179" s="422"/>
    </row>
    <row r="180" spans="1:25" s="421" customFormat="1" x14ac:dyDescent="0.2">
      <c r="A180" s="413" t="s">
        <v>7</v>
      </c>
      <c r="B180" s="414">
        <v>42450</v>
      </c>
      <c r="C180" s="414">
        <v>42450</v>
      </c>
      <c r="D180" s="410">
        <v>2016</v>
      </c>
      <c r="E180" s="415" t="s">
        <v>8</v>
      </c>
      <c r="F180" s="413" t="s">
        <v>34</v>
      </c>
      <c r="G180" s="413" t="s">
        <v>35</v>
      </c>
      <c r="H180" s="416">
        <v>-125</v>
      </c>
      <c r="I180" s="425" t="s">
        <v>82</v>
      </c>
      <c r="J180" s="420" t="s">
        <v>192</v>
      </c>
      <c r="K180" s="419">
        <v>7</v>
      </c>
      <c r="L180" s="432" t="s">
        <v>207</v>
      </c>
      <c r="M180" s="432"/>
      <c r="X180" s="422"/>
      <c r="Y180" s="422"/>
    </row>
    <row r="181" spans="1:25" s="421" customFormat="1" x14ac:dyDescent="0.2">
      <c r="A181" s="413" t="s">
        <v>7</v>
      </c>
      <c r="B181" s="414">
        <v>42541</v>
      </c>
      <c r="C181" s="414">
        <v>42537</v>
      </c>
      <c r="D181" s="410">
        <v>2016</v>
      </c>
      <c r="E181" s="415" t="s">
        <v>8</v>
      </c>
      <c r="F181" s="413" t="s">
        <v>34</v>
      </c>
      <c r="G181" s="413" t="s">
        <v>35</v>
      </c>
      <c r="H181" s="416">
        <v>-100</v>
      </c>
      <c r="I181" s="425" t="s">
        <v>82</v>
      </c>
      <c r="J181" s="418">
        <v>1</v>
      </c>
      <c r="K181" s="419">
        <v>7</v>
      </c>
      <c r="L181" s="420"/>
      <c r="M181" s="420"/>
      <c r="X181" s="422"/>
      <c r="Y181" s="422"/>
    </row>
    <row r="182" spans="1:25" s="421" customFormat="1" x14ac:dyDescent="0.2">
      <c r="A182" s="413" t="s">
        <v>7</v>
      </c>
      <c r="B182" s="414">
        <v>42577</v>
      </c>
      <c r="C182" s="414">
        <v>42577</v>
      </c>
      <c r="D182" s="410">
        <v>2016</v>
      </c>
      <c r="E182" s="415" t="s">
        <v>8</v>
      </c>
      <c r="F182" s="413" t="s">
        <v>34</v>
      </c>
      <c r="G182" s="413" t="s">
        <v>35</v>
      </c>
      <c r="H182" s="416">
        <v>-100</v>
      </c>
      <c r="I182" s="425" t="s">
        <v>82</v>
      </c>
      <c r="J182" s="418">
        <v>1</v>
      </c>
      <c r="K182" s="419">
        <v>7</v>
      </c>
      <c r="L182" s="420"/>
      <c r="M182" s="420"/>
      <c r="X182" s="422"/>
      <c r="Y182" s="422"/>
    </row>
    <row r="183" spans="1:25" s="421" customFormat="1" x14ac:dyDescent="0.2">
      <c r="A183" s="413" t="s">
        <v>7</v>
      </c>
      <c r="B183" s="414">
        <v>42676</v>
      </c>
      <c r="C183" s="414">
        <v>42668</v>
      </c>
      <c r="D183" s="410">
        <v>2016</v>
      </c>
      <c r="E183" s="415" t="s">
        <v>8</v>
      </c>
      <c r="F183" s="413" t="s">
        <v>34</v>
      </c>
      <c r="G183" s="413" t="s">
        <v>35</v>
      </c>
      <c r="H183" s="416">
        <v>-100</v>
      </c>
      <c r="I183" s="425" t="s">
        <v>82</v>
      </c>
      <c r="J183" s="418">
        <v>1</v>
      </c>
      <c r="K183" s="419">
        <v>7</v>
      </c>
      <c r="L183" s="420"/>
      <c r="M183" s="420"/>
      <c r="X183" s="422"/>
      <c r="Y183" s="422"/>
    </row>
    <row r="184" spans="1:25" s="421" customFormat="1" x14ac:dyDescent="0.2">
      <c r="A184" s="413" t="s">
        <v>7</v>
      </c>
      <c r="B184" s="414">
        <v>42696</v>
      </c>
      <c r="C184" s="414">
        <v>42696</v>
      </c>
      <c r="D184" s="410">
        <v>2016</v>
      </c>
      <c r="E184" s="415" t="s">
        <v>8</v>
      </c>
      <c r="F184" s="413" t="s">
        <v>34</v>
      </c>
      <c r="G184" s="413" t="s">
        <v>35</v>
      </c>
      <c r="H184" s="416">
        <v>-100</v>
      </c>
      <c r="I184" s="425" t="s">
        <v>82</v>
      </c>
      <c r="J184" s="418">
        <v>1</v>
      </c>
      <c r="K184" s="419">
        <v>7</v>
      </c>
      <c r="L184" s="420"/>
      <c r="M184" s="420"/>
      <c r="X184" s="422"/>
      <c r="Y184" s="422"/>
    </row>
    <row r="185" spans="1:25" s="421" customFormat="1" x14ac:dyDescent="0.2">
      <c r="A185" s="413" t="s">
        <v>7</v>
      </c>
      <c r="B185" s="414">
        <v>42746</v>
      </c>
      <c r="C185" s="414">
        <v>42735</v>
      </c>
      <c r="D185" s="410">
        <v>2016</v>
      </c>
      <c r="E185" s="415" t="s">
        <v>8</v>
      </c>
      <c r="F185" s="410" t="s">
        <v>34</v>
      </c>
      <c r="G185" s="413" t="s">
        <v>35</v>
      </c>
      <c r="H185" s="416">
        <v>-100</v>
      </c>
      <c r="I185" s="425" t="s">
        <v>82</v>
      </c>
      <c r="J185" s="418">
        <v>1</v>
      </c>
      <c r="K185" s="419">
        <v>7</v>
      </c>
      <c r="L185" s="420"/>
      <c r="M185" s="420"/>
      <c r="X185" s="422"/>
      <c r="Y185" s="422"/>
    </row>
    <row r="186" spans="1:25" s="421" customFormat="1" x14ac:dyDescent="0.2">
      <c r="A186" s="413" t="s">
        <v>7</v>
      </c>
      <c r="B186" s="414">
        <v>42760</v>
      </c>
      <c r="C186" s="414">
        <v>42760</v>
      </c>
      <c r="D186" s="410">
        <v>2017</v>
      </c>
      <c r="E186" s="415" t="s">
        <v>8</v>
      </c>
      <c r="F186" s="410" t="s">
        <v>34</v>
      </c>
      <c r="G186" s="413" t="s">
        <v>35</v>
      </c>
      <c r="H186" s="416">
        <v>-100</v>
      </c>
      <c r="I186" s="425" t="s">
        <v>82</v>
      </c>
      <c r="J186" s="418">
        <v>1</v>
      </c>
      <c r="K186" s="419">
        <v>7</v>
      </c>
      <c r="L186" s="420"/>
      <c r="M186" s="420"/>
      <c r="X186" s="422"/>
      <c r="Y186" s="422"/>
    </row>
    <row r="187" spans="1:25" s="421" customFormat="1" x14ac:dyDescent="0.2">
      <c r="A187" s="413" t="s">
        <v>7</v>
      </c>
      <c r="B187" s="414">
        <v>42793</v>
      </c>
      <c r="C187" s="414">
        <v>42793</v>
      </c>
      <c r="D187" s="410">
        <v>2017</v>
      </c>
      <c r="E187" s="415" t="s">
        <v>8</v>
      </c>
      <c r="F187" s="410" t="s">
        <v>34</v>
      </c>
      <c r="G187" s="413" t="s">
        <v>35</v>
      </c>
      <c r="H187" s="416">
        <v>-100</v>
      </c>
      <c r="I187" s="425" t="s">
        <v>82</v>
      </c>
      <c r="J187" s="418">
        <v>1</v>
      </c>
      <c r="K187" s="419">
        <v>7</v>
      </c>
      <c r="L187" s="420"/>
      <c r="M187" s="420"/>
      <c r="X187" s="422"/>
      <c r="Y187" s="422"/>
    </row>
    <row r="188" spans="1:25" s="421" customFormat="1" x14ac:dyDescent="0.2">
      <c r="A188" s="413" t="s">
        <v>7</v>
      </c>
      <c r="B188" s="414">
        <v>42815</v>
      </c>
      <c r="C188" s="414">
        <v>42812</v>
      </c>
      <c r="D188" s="410">
        <v>2017</v>
      </c>
      <c r="E188" s="415" t="s">
        <v>8</v>
      </c>
      <c r="F188" s="410" t="s">
        <v>34</v>
      </c>
      <c r="G188" s="413" t="s">
        <v>35</v>
      </c>
      <c r="H188" s="416">
        <v>-100</v>
      </c>
      <c r="I188" s="425" t="s">
        <v>82</v>
      </c>
      <c r="J188" s="418">
        <v>1</v>
      </c>
      <c r="K188" s="419">
        <v>7</v>
      </c>
      <c r="L188" s="420"/>
      <c r="M188" s="420"/>
      <c r="X188" s="422"/>
      <c r="Y188" s="422"/>
    </row>
    <row r="189" spans="1:25" s="421" customFormat="1" x14ac:dyDescent="0.2">
      <c r="A189" s="413" t="s">
        <v>7</v>
      </c>
      <c r="B189" s="414">
        <v>42846</v>
      </c>
      <c r="C189" s="414">
        <v>42835</v>
      </c>
      <c r="D189" s="410">
        <v>2017</v>
      </c>
      <c r="E189" s="415" t="s">
        <v>8</v>
      </c>
      <c r="F189" s="410" t="s">
        <v>34</v>
      </c>
      <c r="G189" s="413" t="s">
        <v>35</v>
      </c>
      <c r="H189" s="416">
        <v>-100</v>
      </c>
      <c r="I189" s="425" t="s">
        <v>82</v>
      </c>
      <c r="J189" s="418">
        <v>1</v>
      </c>
      <c r="K189" s="419">
        <v>7</v>
      </c>
      <c r="L189" s="420"/>
      <c r="M189" s="420"/>
      <c r="X189" s="422"/>
      <c r="Y189" s="422"/>
    </row>
    <row r="190" spans="1:25" s="421" customFormat="1" x14ac:dyDescent="0.2">
      <c r="A190" s="413" t="s">
        <v>7</v>
      </c>
      <c r="B190" s="414">
        <v>42880</v>
      </c>
      <c r="C190" s="414">
        <v>42865</v>
      </c>
      <c r="D190" s="410">
        <v>2017</v>
      </c>
      <c r="E190" s="415" t="s">
        <v>8</v>
      </c>
      <c r="F190" s="410" t="s">
        <v>34</v>
      </c>
      <c r="G190" s="413" t="s">
        <v>35</v>
      </c>
      <c r="H190" s="416">
        <v>-100</v>
      </c>
      <c r="I190" s="425" t="s">
        <v>82</v>
      </c>
      <c r="J190" s="418">
        <v>1</v>
      </c>
      <c r="K190" s="419">
        <v>7</v>
      </c>
      <c r="L190" s="420"/>
      <c r="M190" s="420"/>
      <c r="X190" s="422"/>
      <c r="Y190" s="422"/>
    </row>
    <row r="191" spans="1:25" s="421" customFormat="1" x14ac:dyDescent="0.2">
      <c r="A191" s="413" t="s">
        <v>7</v>
      </c>
      <c r="B191" s="414">
        <v>42909</v>
      </c>
      <c r="C191" s="414">
        <v>42907</v>
      </c>
      <c r="D191" s="410">
        <v>2017</v>
      </c>
      <c r="E191" s="415" t="s">
        <v>8</v>
      </c>
      <c r="F191" s="410" t="s">
        <v>34</v>
      </c>
      <c r="G191" s="413" t="s">
        <v>35</v>
      </c>
      <c r="H191" s="416">
        <v>-100</v>
      </c>
      <c r="I191" s="425" t="s">
        <v>82</v>
      </c>
      <c r="J191" s="418">
        <v>1</v>
      </c>
      <c r="K191" s="419">
        <v>7</v>
      </c>
      <c r="L191" s="420"/>
      <c r="M191" s="420"/>
      <c r="X191" s="422"/>
      <c r="Y191" s="422"/>
    </row>
    <row r="192" spans="1:25" s="421" customFormat="1" x14ac:dyDescent="0.2">
      <c r="A192" s="413" t="s">
        <v>7</v>
      </c>
      <c r="B192" s="414">
        <v>42942</v>
      </c>
      <c r="C192" s="414">
        <v>42938</v>
      </c>
      <c r="D192" s="410">
        <v>2017</v>
      </c>
      <c r="E192" s="415" t="s">
        <v>8</v>
      </c>
      <c r="F192" s="410" t="s">
        <v>34</v>
      </c>
      <c r="G192" s="413" t="s">
        <v>35</v>
      </c>
      <c r="H192" s="416">
        <v>-100</v>
      </c>
      <c r="I192" s="425" t="s">
        <v>82</v>
      </c>
      <c r="J192" s="418">
        <v>1</v>
      </c>
      <c r="K192" s="419">
        <v>7</v>
      </c>
      <c r="L192" s="420"/>
      <c r="M192" s="420"/>
      <c r="X192" s="422"/>
      <c r="Y192" s="422"/>
    </row>
    <row r="193" spans="1:25" s="421" customFormat="1" x14ac:dyDescent="0.2">
      <c r="A193" s="413" t="s">
        <v>7</v>
      </c>
      <c r="B193" s="414">
        <v>42971</v>
      </c>
      <c r="C193" s="414">
        <v>42971</v>
      </c>
      <c r="D193" s="410">
        <v>2017</v>
      </c>
      <c r="E193" s="415" t="s">
        <v>8</v>
      </c>
      <c r="F193" s="410" t="s">
        <v>34</v>
      </c>
      <c r="G193" s="413" t="s">
        <v>35</v>
      </c>
      <c r="H193" s="416">
        <v>-100</v>
      </c>
      <c r="I193" s="425" t="s">
        <v>82</v>
      </c>
      <c r="J193" s="418">
        <v>1</v>
      </c>
      <c r="K193" s="419">
        <v>7</v>
      </c>
      <c r="L193" s="420"/>
      <c r="M193" s="420"/>
      <c r="X193" s="422"/>
      <c r="Y193" s="422"/>
    </row>
    <row r="194" spans="1:25" s="421" customFormat="1" x14ac:dyDescent="0.2">
      <c r="A194" s="413" t="s">
        <v>7</v>
      </c>
      <c r="B194" s="414">
        <v>43003</v>
      </c>
      <c r="C194" s="414">
        <v>42999</v>
      </c>
      <c r="D194" s="410">
        <v>2017</v>
      </c>
      <c r="E194" s="415" t="s">
        <v>8</v>
      </c>
      <c r="F194" s="410" t="s">
        <v>34</v>
      </c>
      <c r="G194" s="413" t="s">
        <v>35</v>
      </c>
      <c r="H194" s="416">
        <v>-100</v>
      </c>
      <c r="I194" s="425" t="s">
        <v>82</v>
      </c>
      <c r="J194" s="418">
        <v>1</v>
      </c>
      <c r="K194" s="419">
        <v>7</v>
      </c>
      <c r="L194" s="420"/>
      <c r="M194" s="420"/>
      <c r="X194" s="422"/>
      <c r="Y194" s="422"/>
    </row>
    <row r="195" spans="1:25" s="421" customFormat="1" x14ac:dyDescent="0.2">
      <c r="A195" s="413" t="s">
        <v>7</v>
      </c>
      <c r="B195" s="414">
        <v>43031</v>
      </c>
      <c r="C195" s="414">
        <v>43031</v>
      </c>
      <c r="D195" s="410">
        <v>2017</v>
      </c>
      <c r="E195" s="415" t="s">
        <v>8</v>
      </c>
      <c r="F195" s="410" t="s">
        <v>34</v>
      </c>
      <c r="G195" s="413" t="s">
        <v>35</v>
      </c>
      <c r="H195" s="416">
        <v>-50</v>
      </c>
      <c r="I195" s="425" t="s">
        <v>82</v>
      </c>
      <c r="J195" s="418"/>
      <c r="K195" s="419">
        <v>7</v>
      </c>
      <c r="L195" s="420" t="s">
        <v>54</v>
      </c>
      <c r="M195" s="420"/>
      <c r="X195" s="422"/>
      <c r="Y195" s="422"/>
    </row>
    <row r="196" spans="1:25" s="421" customFormat="1" x14ac:dyDescent="0.2">
      <c r="A196" s="413" t="s">
        <v>7</v>
      </c>
      <c r="B196" s="414">
        <v>43031</v>
      </c>
      <c r="C196" s="414">
        <v>43031</v>
      </c>
      <c r="D196" s="410">
        <v>2017</v>
      </c>
      <c r="E196" s="415" t="s">
        <v>8</v>
      </c>
      <c r="F196" s="410" t="s">
        <v>34</v>
      </c>
      <c r="G196" s="413" t="s">
        <v>35</v>
      </c>
      <c r="H196" s="416">
        <v>-50</v>
      </c>
      <c r="I196" s="425" t="s">
        <v>82</v>
      </c>
      <c r="J196" s="418"/>
      <c r="K196" s="419">
        <v>7</v>
      </c>
      <c r="L196" s="420" t="s">
        <v>54</v>
      </c>
      <c r="M196" s="420"/>
      <c r="X196" s="422"/>
      <c r="Y196" s="422"/>
    </row>
    <row r="197" spans="1:25" s="421" customFormat="1" x14ac:dyDescent="0.2">
      <c r="A197" s="413" t="s">
        <v>7</v>
      </c>
      <c r="B197" s="414">
        <v>43060</v>
      </c>
      <c r="C197" s="414">
        <v>43060</v>
      </c>
      <c r="D197" s="410">
        <v>2017</v>
      </c>
      <c r="E197" s="415" t="s">
        <v>8</v>
      </c>
      <c r="F197" s="410" t="s">
        <v>34</v>
      </c>
      <c r="G197" s="413" t="s">
        <v>35</v>
      </c>
      <c r="H197" s="416">
        <v>-50</v>
      </c>
      <c r="I197" s="425" t="s">
        <v>82</v>
      </c>
      <c r="J197" s="418"/>
      <c r="K197" s="419">
        <v>7</v>
      </c>
      <c r="L197" s="420" t="s">
        <v>54</v>
      </c>
      <c r="M197" s="420"/>
      <c r="X197" s="422"/>
      <c r="Y197" s="422"/>
    </row>
    <row r="198" spans="1:25" s="421" customFormat="1" x14ac:dyDescent="0.2">
      <c r="A198" s="413" t="s">
        <v>7</v>
      </c>
      <c r="B198" s="414">
        <v>43060</v>
      </c>
      <c r="C198" s="414">
        <v>43060</v>
      </c>
      <c r="D198" s="410">
        <v>2017</v>
      </c>
      <c r="E198" s="415" t="s">
        <v>8</v>
      </c>
      <c r="F198" s="410" t="s">
        <v>34</v>
      </c>
      <c r="G198" s="413" t="s">
        <v>35</v>
      </c>
      <c r="H198" s="416">
        <v>-50</v>
      </c>
      <c r="I198" s="425" t="s">
        <v>82</v>
      </c>
      <c r="J198" s="418"/>
      <c r="K198" s="419">
        <v>7</v>
      </c>
      <c r="L198" s="420" t="s">
        <v>54</v>
      </c>
      <c r="M198" s="420"/>
      <c r="X198" s="422"/>
      <c r="Y198" s="422"/>
    </row>
    <row r="199" spans="1:25" s="421" customFormat="1" x14ac:dyDescent="0.2">
      <c r="A199" s="413" t="s">
        <v>7</v>
      </c>
      <c r="B199" s="414">
        <v>43096</v>
      </c>
      <c r="C199" s="414">
        <v>43096</v>
      </c>
      <c r="D199" s="410">
        <v>2017</v>
      </c>
      <c r="E199" s="415" t="s">
        <v>8</v>
      </c>
      <c r="F199" s="410" t="s">
        <v>34</v>
      </c>
      <c r="G199" s="413" t="s">
        <v>35</v>
      </c>
      <c r="H199" s="416">
        <v>-50</v>
      </c>
      <c r="I199" s="425" t="s">
        <v>82</v>
      </c>
      <c r="J199" s="418"/>
      <c r="K199" s="419">
        <v>7</v>
      </c>
      <c r="L199" s="420" t="s">
        <v>54</v>
      </c>
      <c r="M199" s="420"/>
      <c r="X199" s="422"/>
      <c r="Y199" s="422"/>
    </row>
    <row r="200" spans="1:25" s="421" customFormat="1" x14ac:dyDescent="0.2">
      <c r="A200" s="413" t="s">
        <v>7</v>
      </c>
      <c r="B200" s="414">
        <v>43096</v>
      </c>
      <c r="C200" s="414">
        <v>43096</v>
      </c>
      <c r="D200" s="410">
        <v>2017</v>
      </c>
      <c r="E200" s="415" t="s">
        <v>8</v>
      </c>
      <c r="F200" s="410" t="s">
        <v>34</v>
      </c>
      <c r="G200" s="413" t="s">
        <v>35</v>
      </c>
      <c r="H200" s="416">
        <v>-50</v>
      </c>
      <c r="I200" s="425" t="s">
        <v>82</v>
      </c>
      <c r="J200" s="418"/>
      <c r="K200" s="419">
        <v>7</v>
      </c>
      <c r="L200" s="420" t="s">
        <v>54</v>
      </c>
      <c r="M200" s="420"/>
      <c r="X200" s="422"/>
      <c r="Y200" s="422"/>
    </row>
    <row r="201" spans="1:25" s="421" customFormat="1" x14ac:dyDescent="0.2">
      <c r="A201" s="413" t="s">
        <v>7</v>
      </c>
      <c r="B201" s="414">
        <v>43124</v>
      </c>
      <c r="C201" s="414">
        <v>43124</v>
      </c>
      <c r="D201" s="410">
        <v>2018</v>
      </c>
      <c r="E201" s="415" t="s">
        <v>8</v>
      </c>
      <c r="F201" s="410" t="s">
        <v>34</v>
      </c>
      <c r="G201" s="413" t="s">
        <v>35</v>
      </c>
      <c r="H201" s="416">
        <v>-50</v>
      </c>
      <c r="I201" s="425" t="s">
        <v>82</v>
      </c>
      <c r="J201" s="418"/>
      <c r="K201" s="419">
        <v>7</v>
      </c>
      <c r="L201" s="420" t="s">
        <v>54</v>
      </c>
      <c r="M201" s="420"/>
      <c r="X201" s="422"/>
      <c r="Y201" s="422"/>
    </row>
    <row r="202" spans="1:25" s="421" customFormat="1" x14ac:dyDescent="0.2">
      <c r="A202" s="413" t="s">
        <v>7</v>
      </c>
      <c r="B202" s="414">
        <v>43124</v>
      </c>
      <c r="C202" s="414">
        <v>43124</v>
      </c>
      <c r="D202" s="410">
        <v>2018</v>
      </c>
      <c r="E202" s="415" t="s">
        <v>8</v>
      </c>
      <c r="F202" s="410" t="s">
        <v>34</v>
      </c>
      <c r="G202" s="413" t="s">
        <v>35</v>
      </c>
      <c r="H202" s="416">
        <v>-50</v>
      </c>
      <c r="I202" s="425" t="s">
        <v>82</v>
      </c>
      <c r="J202" s="418"/>
      <c r="K202" s="419">
        <v>7</v>
      </c>
      <c r="L202" s="420" t="s">
        <v>54</v>
      </c>
      <c r="M202" s="420"/>
      <c r="X202" s="422"/>
      <c r="Y202" s="422"/>
    </row>
    <row r="203" spans="1:25" s="421" customFormat="1" x14ac:dyDescent="0.2">
      <c r="A203" s="413" t="s">
        <v>7</v>
      </c>
      <c r="B203" s="414">
        <v>43153</v>
      </c>
      <c r="C203" s="414">
        <v>43153</v>
      </c>
      <c r="D203" s="410">
        <v>2018</v>
      </c>
      <c r="E203" s="415" t="s">
        <v>8</v>
      </c>
      <c r="F203" s="410" t="s">
        <v>34</v>
      </c>
      <c r="G203" s="413" t="s">
        <v>35</v>
      </c>
      <c r="H203" s="416">
        <v>-100</v>
      </c>
      <c r="I203" s="425" t="s">
        <v>82</v>
      </c>
      <c r="J203" s="418"/>
      <c r="K203" s="419">
        <v>7</v>
      </c>
      <c r="L203" s="420"/>
      <c r="M203" s="420"/>
      <c r="X203" s="422"/>
      <c r="Y203" s="422"/>
    </row>
    <row r="204" spans="1:25" s="421" customFormat="1" x14ac:dyDescent="0.2">
      <c r="A204" s="413" t="s">
        <v>7</v>
      </c>
      <c r="B204" s="414">
        <v>43202</v>
      </c>
      <c r="C204" s="414">
        <v>43202</v>
      </c>
      <c r="D204" s="410">
        <v>2018</v>
      </c>
      <c r="E204" s="415" t="s">
        <v>8</v>
      </c>
      <c r="F204" s="410" t="s">
        <v>34</v>
      </c>
      <c r="G204" s="413" t="s">
        <v>35</v>
      </c>
      <c r="H204" s="416">
        <v>-100</v>
      </c>
      <c r="I204" s="425" t="s">
        <v>82</v>
      </c>
      <c r="J204" s="418"/>
      <c r="K204" s="419">
        <v>7</v>
      </c>
      <c r="L204" s="420"/>
      <c r="M204" s="420"/>
      <c r="X204" s="422"/>
      <c r="Y204" s="422"/>
    </row>
    <row r="205" spans="1:25" s="421" customFormat="1" x14ac:dyDescent="0.2">
      <c r="A205" s="413" t="s">
        <v>7</v>
      </c>
      <c r="B205" s="414">
        <v>43209</v>
      </c>
      <c r="C205" s="414">
        <v>43209</v>
      </c>
      <c r="D205" s="410">
        <v>2018</v>
      </c>
      <c r="E205" s="415" t="s">
        <v>8</v>
      </c>
      <c r="F205" s="413" t="s">
        <v>34</v>
      </c>
      <c r="G205" s="413" t="s">
        <v>35</v>
      </c>
      <c r="H205" s="416">
        <v>-100</v>
      </c>
      <c r="I205" s="425" t="s">
        <v>82</v>
      </c>
      <c r="J205" s="418"/>
      <c r="K205" s="419">
        <v>7</v>
      </c>
      <c r="L205" s="420"/>
      <c r="M205" s="420"/>
      <c r="X205" s="422"/>
      <c r="Y205" s="422"/>
    </row>
    <row r="206" spans="1:25" s="421" customFormat="1" x14ac:dyDescent="0.2">
      <c r="A206" s="413" t="s">
        <v>7</v>
      </c>
      <c r="B206" s="414">
        <v>43230</v>
      </c>
      <c r="C206" s="414">
        <v>43228</v>
      </c>
      <c r="D206" s="410">
        <v>2018</v>
      </c>
      <c r="E206" s="415" t="s">
        <v>33</v>
      </c>
      <c r="F206" s="413" t="s">
        <v>34</v>
      </c>
      <c r="G206" s="413" t="s">
        <v>35</v>
      </c>
      <c r="H206" s="416">
        <v>-100</v>
      </c>
      <c r="I206" s="425" t="s">
        <v>82</v>
      </c>
      <c r="J206" s="439" t="s">
        <v>275</v>
      </c>
      <c r="K206" s="440">
        <v>7</v>
      </c>
      <c r="L206" s="297" t="s">
        <v>324</v>
      </c>
      <c r="M206" s="420"/>
      <c r="X206" s="422"/>
      <c r="Y206" s="422"/>
    </row>
    <row r="207" spans="1:25" s="421" customFormat="1" x14ac:dyDescent="0.2">
      <c r="A207" s="413" t="s">
        <v>7</v>
      </c>
      <c r="B207" s="414">
        <v>43273</v>
      </c>
      <c r="C207" s="414">
        <v>43273</v>
      </c>
      <c r="D207" s="410">
        <v>2018</v>
      </c>
      <c r="E207" s="415" t="s">
        <v>33</v>
      </c>
      <c r="F207" s="413" t="s">
        <v>34</v>
      </c>
      <c r="G207" s="413" t="s">
        <v>35</v>
      </c>
      <c r="H207" s="416">
        <v>-100</v>
      </c>
      <c r="I207" s="425" t="s">
        <v>82</v>
      </c>
      <c r="J207" s="439" t="s">
        <v>276</v>
      </c>
      <c r="K207" s="440">
        <v>7</v>
      </c>
      <c r="L207" s="420"/>
      <c r="M207" s="420"/>
      <c r="X207" s="422"/>
      <c r="Y207" s="422"/>
    </row>
    <row r="208" spans="1:25" s="421" customFormat="1" x14ac:dyDescent="0.2">
      <c r="A208" s="413" t="s">
        <v>7</v>
      </c>
      <c r="B208" s="414">
        <v>43298</v>
      </c>
      <c r="C208" s="414">
        <v>43298</v>
      </c>
      <c r="D208" s="410">
        <v>2018</v>
      </c>
      <c r="E208" s="415" t="s">
        <v>33</v>
      </c>
      <c r="F208" s="413" t="s">
        <v>34</v>
      </c>
      <c r="G208" s="413" t="s">
        <v>35</v>
      </c>
      <c r="H208" s="416">
        <v>-100</v>
      </c>
      <c r="I208" s="425" t="s">
        <v>82</v>
      </c>
      <c r="J208" s="439" t="s">
        <v>277</v>
      </c>
      <c r="K208" s="440">
        <v>7</v>
      </c>
      <c r="L208" s="420"/>
      <c r="M208" s="420"/>
      <c r="X208" s="422"/>
      <c r="Y208" s="422"/>
    </row>
    <row r="209" spans="1:25" s="421" customFormat="1" x14ac:dyDescent="0.2">
      <c r="A209" s="413" t="s">
        <v>7</v>
      </c>
      <c r="B209" s="414">
        <v>43319</v>
      </c>
      <c r="C209" s="414">
        <v>43317</v>
      </c>
      <c r="D209" s="410">
        <v>2018</v>
      </c>
      <c r="E209" s="415" t="s">
        <v>33</v>
      </c>
      <c r="F209" s="413" t="s">
        <v>34</v>
      </c>
      <c r="G209" s="413" t="s">
        <v>35</v>
      </c>
      <c r="H209" s="416">
        <v>-100</v>
      </c>
      <c r="I209" s="425" t="s">
        <v>82</v>
      </c>
      <c r="J209" s="439" t="s">
        <v>278</v>
      </c>
      <c r="K209" s="440">
        <v>7</v>
      </c>
      <c r="L209" s="420"/>
      <c r="M209" s="420"/>
      <c r="X209" s="422"/>
      <c r="Y209" s="422"/>
    </row>
    <row r="210" spans="1:25" s="421" customFormat="1" x14ac:dyDescent="0.2">
      <c r="A210" s="413" t="s">
        <v>7</v>
      </c>
      <c r="B210" s="414">
        <v>43354</v>
      </c>
      <c r="C210" s="414">
        <v>43351</v>
      </c>
      <c r="D210" s="410">
        <v>2018</v>
      </c>
      <c r="E210" s="415" t="s">
        <v>33</v>
      </c>
      <c r="F210" s="413" t="s">
        <v>34</v>
      </c>
      <c r="G210" s="413" t="s">
        <v>35</v>
      </c>
      <c r="H210" s="416">
        <v>-100</v>
      </c>
      <c r="I210" s="425" t="s">
        <v>82</v>
      </c>
      <c r="J210" s="439" t="s">
        <v>279</v>
      </c>
      <c r="K210" s="440">
        <v>7</v>
      </c>
      <c r="L210" s="420"/>
      <c r="M210" s="420"/>
      <c r="X210" s="422"/>
      <c r="Y210" s="422"/>
    </row>
    <row r="211" spans="1:25" s="421" customFormat="1" x14ac:dyDescent="0.2">
      <c r="A211" s="413" t="s">
        <v>7</v>
      </c>
      <c r="B211" s="414">
        <v>43382</v>
      </c>
      <c r="C211" s="414">
        <v>43379</v>
      </c>
      <c r="D211" s="410">
        <v>2018</v>
      </c>
      <c r="E211" s="415" t="s">
        <v>33</v>
      </c>
      <c r="F211" s="413" t="s">
        <v>34</v>
      </c>
      <c r="G211" s="413" t="s">
        <v>35</v>
      </c>
      <c r="H211" s="416">
        <v>-100</v>
      </c>
      <c r="I211" s="425" t="s">
        <v>82</v>
      </c>
      <c r="J211" s="439" t="s">
        <v>280</v>
      </c>
      <c r="K211" s="440">
        <v>7</v>
      </c>
      <c r="L211" s="420"/>
      <c r="M211" s="420"/>
      <c r="X211" s="422"/>
      <c r="Y211" s="422"/>
    </row>
    <row r="212" spans="1:25" s="421" customFormat="1" x14ac:dyDescent="0.2">
      <c r="A212" s="413" t="s">
        <v>7</v>
      </c>
      <c r="B212" s="414">
        <v>43412</v>
      </c>
      <c r="C212" s="414">
        <v>43410</v>
      </c>
      <c r="D212" s="410">
        <v>2018</v>
      </c>
      <c r="E212" s="415" t="s">
        <v>33</v>
      </c>
      <c r="F212" s="413" t="s">
        <v>34</v>
      </c>
      <c r="G212" s="413" t="s">
        <v>35</v>
      </c>
      <c r="H212" s="416">
        <v>-100</v>
      </c>
      <c r="I212" s="425" t="s">
        <v>82</v>
      </c>
      <c r="J212" s="439" t="s">
        <v>281</v>
      </c>
      <c r="K212" s="440">
        <v>7</v>
      </c>
      <c r="L212" s="420"/>
      <c r="M212" s="420"/>
      <c r="X212" s="422"/>
      <c r="Y212" s="422"/>
    </row>
    <row r="213" spans="1:25" s="421" customFormat="1" x14ac:dyDescent="0.2">
      <c r="A213" s="413" t="s">
        <v>7</v>
      </c>
      <c r="B213" s="414">
        <v>43444</v>
      </c>
      <c r="C213" s="414">
        <v>43441</v>
      </c>
      <c r="D213" s="410">
        <v>2018</v>
      </c>
      <c r="E213" s="415" t="s">
        <v>33</v>
      </c>
      <c r="F213" s="413" t="s">
        <v>34</v>
      </c>
      <c r="G213" s="413" t="s">
        <v>35</v>
      </c>
      <c r="H213" s="416">
        <v>-100</v>
      </c>
      <c r="I213" s="425" t="s">
        <v>82</v>
      </c>
      <c r="J213" s="439" t="s">
        <v>282</v>
      </c>
      <c r="K213" s="440">
        <v>7</v>
      </c>
      <c r="L213" s="420"/>
      <c r="M213" s="420"/>
      <c r="X213" s="422"/>
      <c r="Y213" s="422"/>
    </row>
    <row r="214" spans="1:25" s="421" customFormat="1" x14ac:dyDescent="0.2">
      <c r="A214" s="413" t="s">
        <v>7</v>
      </c>
      <c r="B214" s="414">
        <v>43515</v>
      </c>
      <c r="C214" s="414">
        <v>43510</v>
      </c>
      <c r="D214" s="410">
        <v>2019</v>
      </c>
      <c r="E214" s="415" t="s">
        <v>33</v>
      </c>
      <c r="F214" s="413" t="s">
        <v>34</v>
      </c>
      <c r="G214" s="413" t="s">
        <v>35</v>
      </c>
      <c r="H214" s="416">
        <v>-300</v>
      </c>
      <c r="I214" s="425" t="s">
        <v>82</v>
      </c>
      <c r="J214" s="439" t="s">
        <v>257</v>
      </c>
      <c r="K214" s="440">
        <v>7</v>
      </c>
      <c r="L214" s="420"/>
      <c r="M214" s="420"/>
      <c r="X214" s="422"/>
      <c r="Y214" s="422"/>
    </row>
    <row r="215" spans="1:25" s="421" customFormat="1" x14ac:dyDescent="0.2">
      <c r="A215" s="413" t="s">
        <v>7</v>
      </c>
      <c r="B215" s="414">
        <v>43552</v>
      </c>
      <c r="C215" s="414">
        <v>43550</v>
      </c>
      <c r="D215" s="410">
        <v>2019</v>
      </c>
      <c r="E215" s="415" t="s">
        <v>33</v>
      </c>
      <c r="F215" s="413" t="s">
        <v>34</v>
      </c>
      <c r="G215" s="413" t="s">
        <v>35</v>
      </c>
      <c r="H215" s="416">
        <v>-300</v>
      </c>
      <c r="I215" s="425" t="s">
        <v>82</v>
      </c>
      <c r="J215" s="418" t="s">
        <v>258</v>
      </c>
      <c r="K215" s="440">
        <v>7</v>
      </c>
      <c r="L215" s="420"/>
      <c r="M215" s="420"/>
      <c r="X215" s="422"/>
      <c r="Y215" s="422"/>
    </row>
    <row r="216" spans="1:25" s="421" customFormat="1" x14ac:dyDescent="0.2">
      <c r="A216" s="413" t="s">
        <v>7</v>
      </c>
      <c r="B216" s="414">
        <v>43734</v>
      </c>
      <c r="C216" s="414">
        <v>43732</v>
      </c>
      <c r="D216" s="410">
        <v>2019</v>
      </c>
      <c r="E216" s="415" t="s">
        <v>33</v>
      </c>
      <c r="F216" s="413" t="s">
        <v>34</v>
      </c>
      <c r="G216" s="413" t="s">
        <v>35</v>
      </c>
      <c r="H216" s="416">
        <v>-300</v>
      </c>
      <c r="I216" s="425" t="s">
        <v>82</v>
      </c>
      <c r="J216" s="439" t="s">
        <v>259</v>
      </c>
      <c r="K216" s="440">
        <v>7</v>
      </c>
      <c r="L216" s="420"/>
      <c r="M216" s="420"/>
      <c r="X216" s="422"/>
      <c r="Y216" s="422"/>
    </row>
    <row r="217" spans="1:25" s="421" customFormat="1" x14ac:dyDescent="0.2">
      <c r="A217" s="413" t="s">
        <v>7</v>
      </c>
      <c r="B217" s="414">
        <v>43753</v>
      </c>
      <c r="C217" s="414">
        <v>43749</v>
      </c>
      <c r="D217" s="410">
        <v>2019</v>
      </c>
      <c r="E217" s="415" t="s">
        <v>33</v>
      </c>
      <c r="F217" s="413" t="s">
        <v>34</v>
      </c>
      <c r="G217" s="413" t="s">
        <v>35</v>
      </c>
      <c r="H217" s="416">
        <v>-300</v>
      </c>
      <c r="I217" s="425" t="s">
        <v>82</v>
      </c>
      <c r="J217" s="439" t="s">
        <v>260</v>
      </c>
      <c r="K217" s="440">
        <v>7</v>
      </c>
      <c r="L217" s="420"/>
      <c r="M217" s="420"/>
      <c r="X217" s="422"/>
      <c r="Y217" s="422"/>
    </row>
    <row r="218" spans="1:25" s="421" customFormat="1" x14ac:dyDescent="0.2">
      <c r="A218" s="413" t="s">
        <v>7</v>
      </c>
      <c r="B218" s="414">
        <v>39006</v>
      </c>
      <c r="C218" s="414">
        <v>38978</v>
      </c>
      <c r="D218" s="410">
        <v>2006</v>
      </c>
      <c r="E218" s="415" t="s">
        <v>17</v>
      </c>
      <c r="F218" s="413" t="s">
        <v>70</v>
      </c>
      <c r="G218" s="413" t="s">
        <v>35</v>
      </c>
      <c r="H218" s="416">
        <v>-900</v>
      </c>
      <c r="I218" s="425" t="s">
        <v>82</v>
      </c>
      <c r="J218" s="418" t="s">
        <v>448</v>
      </c>
      <c r="K218" s="419">
        <v>8</v>
      </c>
      <c r="L218" s="432" t="s">
        <v>341</v>
      </c>
      <c r="M218" s="432"/>
      <c r="X218" s="422"/>
      <c r="Y218" s="422"/>
    </row>
    <row r="219" spans="1:25" s="421" customFormat="1" x14ac:dyDescent="0.2">
      <c r="A219" s="413" t="s">
        <v>7</v>
      </c>
      <c r="B219" s="414">
        <v>39052</v>
      </c>
      <c r="C219" s="414">
        <v>39051</v>
      </c>
      <c r="D219" s="410">
        <v>2006</v>
      </c>
      <c r="E219" s="415" t="s">
        <v>17</v>
      </c>
      <c r="F219" s="413" t="s">
        <v>70</v>
      </c>
      <c r="G219" s="413" t="s">
        <v>35</v>
      </c>
      <c r="H219" s="416">
        <v>-120</v>
      </c>
      <c r="I219" s="425" t="s">
        <v>82</v>
      </c>
      <c r="J219" s="418"/>
      <c r="K219" s="419">
        <v>8</v>
      </c>
      <c r="L219" s="432" t="s">
        <v>209</v>
      </c>
      <c r="M219" s="432"/>
      <c r="X219" s="422"/>
      <c r="Y219" s="422"/>
    </row>
    <row r="220" spans="1:25" s="421" customFormat="1" x14ac:dyDescent="0.2">
      <c r="A220" s="413" t="s">
        <v>7</v>
      </c>
      <c r="B220" s="414">
        <v>39155</v>
      </c>
      <c r="C220" s="414">
        <v>39148</v>
      </c>
      <c r="D220" s="410">
        <v>2007</v>
      </c>
      <c r="E220" s="415" t="s">
        <v>17</v>
      </c>
      <c r="F220" s="413" t="s">
        <v>70</v>
      </c>
      <c r="G220" s="413" t="s">
        <v>35</v>
      </c>
      <c r="H220" s="416">
        <v>-480</v>
      </c>
      <c r="I220" s="425" t="s">
        <v>82</v>
      </c>
      <c r="J220" s="418"/>
      <c r="K220" s="419">
        <v>8</v>
      </c>
      <c r="L220" s="420"/>
      <c r="M220" s="420"/>
      <c r="X220" s="422"/>
      <c r="Y220" s="422"/>
    </row>
    <row r="221" spans="1:25" s="421" customFormat="1" x14ac:dyDescent="0.2">
      <c r="A221" s="413" t="s">
        <v>7</v>
      </c>
      <c r="B221" s="414">
        <v>39207</v>
      </c>
      <c r="C221" s="414">
        <v>39207</v>
      </c>
      <c r="D221" s="410">
        <v>2007</v>
      </c>
      <c r="E221" s="415" t="s">
        <v>17</v>
      </c>
      <c r="F221" s="413" t="s">
        <v>70</v>
      </c>
      <c r="G221" s="413" t="s">
        <v>35</v>
      </c>
      <c r="H221" s="416">
        <v>-480</v>
      </c>
      <c r="I221" s="425" t="s">
        <v>82</v>
      </c>
      <c r="J221" s="418"/>
      <c r="K221" s="419">
        <v>8</v>
      </c>
      <c r="L221" s="420"/>
      <c r="M221" s="420"/>
      <c r="X221" s="422"/>
      <c r="Y221" s="422"/>
    </row>
    <row r="222" spans="1:25" s="421" customFormat="1" x14ac:dyDescent="0.2">
      <c r="A222" s="413" t="s">
        <v>7</v>
      </c>
      <c r="B222" s="414">
        <v>39333</v>
      </c>
      <c r="C222" s="414">
        <v>39332</v>
      </c>
      <c r="D222" s="410">
        <v>2007</v>
      </c>
      <c r="E222" s="415" t="s">
        <v>17</v>
      </c>
      <c r="F222" s="413" t="s">
        <v>70</v>
      </c>
      <c r="G222" s="413" t="s">
        <v>35</v>
      </c>
      <c r="H222" s="416">
        <v>-480</v>
      </c>
      <c r="I222" s="425" t="s">
        <v>82</v>
      </c>
      <c r="J222" s="418"/>
      <c r="K222" s="419">
        <v>8</v>
      </c>
      <c r="L222" s="420"/>
      <c r="M222" s="420"/>
      <c r="X222" s="422"/>
      <c r="Y222" s="422"/>
    </row>
    <row r="223" spans="1:25" s="421" customFormat="1" x14ac:dyDescent="0.2">
      <c r="A223" s="413" t="s">
        <v>7</v>
      </c>
      <c r="B223" s="414">
        <v>39388</v>
      </c>
      <c r="C223" s="414">
        <v>39386</v>
      </c>
      <c r="D223" s="410">
        <v>2007</v>
      </c>
      <c r="E223" s="415" t="s">
        <v>17</v>
      </c>
      <c r="F223" s="413" t="s">
        <v>70</v>
      </c>
      <c r="G223" s="413" t="s">
        <v>35</v>
      </c>
      <c r="H223" s="416">
        <v>-480</v>
      </c>
      <c r="I223" s="425" t="s">
        <v>82</v>
      </c>
      <c r="J223" s="418"/>
      <c r="K223" s="419">
        <v>8</v>
      </c>
      <c r="L223" s="420"/>
      <c r="M223" s="420"/>
      <c r="X223" s="422"/>
      <c r="Y223" s="422"/>
    </row>
    <row r="224" spans="1:25" s="421" customFormat="1" x14ac:dyDescent="0.2">
      <c r="A224" s="413" t="s">
        <v>7</v>
      </c>
      <c r="B224" s="414">
        <v>39485</v>
      </c>
      <c r="C224" s="414">
        <v>39484</v>
      </c>
      <c r="D224" s="410">
        <v>2008</v>
      </c>
      <c r="E224" s="415" t="s">
        <v>17</v>
      </c>
      <c r="F224" s="413" t="s">
        <v>70</v>
      </c>
      <c r="G224" s="413" t="s">
        <v>35</v>
      </c>
      <c r="H224" s="416">
        <v>-480</v>
      </c>
      <c r="I224" s="425" t="s">
        <v>82</v>
      </c>
      <c r="J224" s="418">
        <v>3</v>
      </c>
      <c r="K224" s="419">
        <v>8</v>
      </c>
      <c r="L224" s="420"/>
      <c r="M224" s="420"/>
      <c r="X224" s="422"/>
      <c r="Y224" s="422"/>
    </row>
    <row r="225" spans="1:25" s="421" customFormat="1" x14ac:dyDescent="0.2">
      <c r="A225" s="413" t="s">
        <v>7</v>
      </c>
      <c r="B225" s="414">
        <v>39615</v>
      </c>
      <c r="C225" s="414">
        <v>39611</v>
      </c>
      <c r="D225" s="410">
        <v>2008</v>
      </c>
      <c r="E225" s="415" t="s">
        <v>17</v>
      </c>
      <c r="F225" s="413" t="s">
        <v>70</v>
      </c>
      <c r="G225" s="413" t="s">
        <v>35</v>
      </c>
      <c r="H225" s="416">
        <v>-480</v>
      </c>
      <c r="I225" s="425" t="s">
        <v>82</v>
      </c>
      <c r="J225" s="418">
        <v>3</v>
      </c>
      <c r="K225" s="419">
        <v>8</v>
      </c>
      <c r="L225" s="420"/>
      <c r="M225" s="420"/>
      <c r="X225" s="422"/>
      <c r="Y225" s="422"/>
    </row>
    <row r="226" spans="1:25" s="421" customFormat="1" x14ac:dyDescent="0.2">
      <c r="A226" s="413" t="s">
        <v>7</v>
      </c>
      <c r="B226" s="414">
        <v>39696</v>
      </c>
      <c r="C226" s="414">
        <v>39695</v>
      </c>
      <c r="D226" s="410">
        <v>2008</v>
      </c>
      <c r="E226" s="415" t="s">
        <v>17</v>
      </c>
      <c r="F226" s="413" t="s">
        <v>70</v>
      </c>
      <c r="G226" s="413" t="s">
        <v>35</v>
      </c>
      <c r="H226" s="416">
        <v>-480</v>
      </c>
      <c r="I226" s="425" t="s">
        <v>82</v>
      </c>
      <c r="J226" s="418">
        <v>3</v>
      </c>
      <c r="K226" s="419">
        <v>8</v>
      </c>
      <c r="L226" s="420"/>
      <c r="M226" s="420"/>
      <c r="X226" s="422"/>
      <c r="Y226" s="422"/>
    </row>
    <row r="227" spans="1:25" s="421" customFormat="1" x14ac:dyDescent="0.2">
      <c r="A227" s="413" t="s">
        <v>7</v>
      </c>
      <c r="B227" s="414">
        <v>39783</v>
      </c>
      <c r="C227" s="414">
        <v>39773</v>
      </c>
      <c r="D227" s="410">
        <v>2008</v>
      </c>
      <c r="E227" s="415" t="s">
        <v>17</v>
      </c>
      <c r="F227" s="413" t="s">
        <v>70</v>
      </c>
      <c r="G227" s="413" t="s">
        <v>35</v>
      </c>
      <c r="H227" s="416">
        <v>-480</v>
      </c>
      <c r="I227" s="425" t="s">
        <v>82</v>
      </c>
      <c r="J227" s="418">
        <v>3</v>
      </c>
      <c r="K227" s="419">
        <v>8</v>
      </c>
      <c r="L227" s="420"/>
      <c r="M227" s="420"/>
      <c r="X227" s="422"/>
      <c r="Y227" s="422"/>
    </row>
    <row r="228" spans="1:25" s="421" customFormat="1" x14ac:dyDescent="0.2">
      <c r="A228" s="413" t="s">
        <v>7</v>
      </c>
      <c r="B228" s="414">
        <v>39891</v>
      </c>
      <c r="C228" s="414">
        <v>39882</v>
      </c>
      <c r="D228" s="410">
        <v>2009</v>
      </c>
      <c r="E228" s="415" t="s">
        <v>17</v>
      </c>
      <c r="F228" s="413" t="s">
        <v>70</v>
      </c>
      <c r="G228" s="413" t="s">
        <v>35</v>
      </c>
      <c r="H228" s="416">
        <v>-480</v>
      </c>
      <c r="I228" s="425" t="s">
        <v>82</v>
      </c>
      <c r="J228" s="418">
        <v>3</v>
      </c>
      <c r="K228" s="419">
        <v>8</v>
      </c>
      <c r="L228" s="420"/>
      <c r="M228" s="420"/>
      <c r="X228" s="422"/>
      <c r="Y228" s="422"/>
    </row>
    <row r="229" spans="1:25" s="421" customFormat="1" x14ac:dyDescent="0.2">
      <c r="A229" s="413" t="s">
        <v>7</v>
      </c>
      <c r="B229" s="414">
        <v>39996</v>
      </c>
      <c r="C229" s="414">
        <v>39993</v>
      </c>
      <c r="D229" s="410">
        <v>2009</v>
      </c>
      <c r="E229" s="415" t="s">
        <v>17</v>
      </c>
      <c r="F229" s="413" t="s">
        <v>70</v>
      </c>
      <c r="G229" s="413" t="s">
        <v>35</v>
      </c>
      <c r="H229" s="416">
        <v>-480</v>
      </c>
      <c r="I229" s="425" t="s">
        <v>82</v>
      </c>
      <c r="J229" s="418">
        <v>3</v>
      </c>
      <c r="K229" s="419">
        <v>8</v>
      </c>
      <c r="L229" s="420"/>
      <c r="M229" s="420"/>
      <c r="X229" s="422"/>
      <c r="Y229" s="422"/>
    </row>
    <row r="230" spans="1:25" s="421" customFormat="1" x14ac:dyDescent="0.2">
      <c r="A230" s="413" t="s">
        <v>7</v>
      </c>
      <c r="B230" s="414">
        <v>40107</v>
      </c>
      <c r="C230" s="414">
        <v>40107</v>
      </c>
      <c r="D230" s="410">
        <v>2009</v>
      </c>
      <c r="E230" s="415" t="s">
        <v>17</v>
      </c>
      <c r="F230" s="413" t="s">
        <v>34</v>
      </c>
      <c r="G230" s="413" t="s">
        <v>35</v>
      </c>
      <c r="H230" s="416">
        <v>-480</v>
      </c>
      <c r="I230" s="425" t="s">
        <v>82</v>
      </c>
      <c r="J230" s="418">
        <v>3</v>
      </c>
      <c r="K230" s="419">
        <v>8</v>
      </c>
      <c r="L230" s="420"/>
      <c r="M230" s="420"/>
      <c r="X230" s="422"/>
      <c r="Y230" s="422"/>
    </row>
    <row r="231" spans="1:25" s="421" customFormat="1" x14ac:dyDescent="0.2">
      <c r="A231" s="413" t="s">
        <v>7</v>
      </c>
      <c r="B231" s="414">
        <v>40127</v>
      </c>
      <c r="C231" s="414">
        <v>40125</v>
      </c>
      <c r="D231" s="410">
        <v>2009</v>
      </c>
      <c r="E231" s="415" t="s">
        <v>17</v>
      </c>
      <c r="F231" s="413" t="s">
        <v>34</v>
      </c>
      <c r="G231" s="413" t="s">
        <v>35</v>
      </c>
      <c r="H231" s="416">
        <v>-480</v>
      </c>
      <c r="I231" s="425" t="s">
        <v>82</v>
      </c>
      <c r="J231" s="418">
        <v>3</v>
      </c>
      <c r="K231" s="419">
        <v>8</v>
      </c>
      <c r="L231" s="420"/>
      <c r="M231" s="420"/>
      <c r="X231" s="422"/>
      <c r="Y231" s="422"/>
    </row>
    <row r="232" spans="1:25" s="421" customFormat="1" x14ac:dyDescent="0.2">
      <c r="A232" s="413" t="s">
        <v>7</v>
      </c>
      <c r="B232" s="414">
        <v>40206</v>
      </c>
      <c r="C232" s="414">
        <v>40206</v>
      </c>
      <c r="D232" s="410">
        <v>2010</v>
      </c>
      <c r="E232" s="415" t="s">
        <v>17</v>
      </c>
      <c r="F232" s="413" t="s">
        <v>34</v>
      </c>
      <c r="G232" s="413" t="s">
        <v>35</v>
      </c>
      <c r="H232" s="416">
        <v>37.5</v>
      </c>
      <c r="I232" s="425" t="s">
        <v>91</v>
      </c>
      <c r="J232" s="418" t="s">
        <v>197</v>
      </c>
      <c r="K232" s="419">
        <v>8</v>
      </c>
      <c r="L232" s="420"/>
      <c r="M232" s="420"/>
      <c r="X232" s="422"/>
      <c r="Y232" s="422"/>
    </row>
    <row r="233" spans="1:25" s="421" customFormat="1" x14ac:dyDescent="0.2">
      <c r="A233" s="413" t="s">
        <v>7</v>
      </c>
      <c r="B233" s="414">
        <v>40206</v>
      </c>
      <c r="C233" s="414">
        <v>40206</v>
      </c>
      <c r="D233" s="410">
        <v>2010</v>
      </c>
      <c r="E233" s="415" t="s">
        <v>17</v>
      </c>
      <c r="F233" s="413" t="s">
        <v>34</v>
      </c>
      <c r="G233" s="413" t="s">
        <v>35</v>
      </c>
      <c r="H233" s="416">
        <v>-1500</v>
      </c>
      <c r="I233" s="425" t="s">
        <v>82</v>
      </c>
      <c r="J233" s="418" t="s">
        <v>197</v>
      </c>
      <c r="K233" s="419">
        <v>8</v>
      </c>
      <c r="L233" s="420"/>
      <c r="M233" s="420"/>
      <c r="X233" s="422"/>
      <c r="Y233" s="422"/>
    </row>
    <row r="234" spans="1:25" s="421" customFormat="1" x14ac:dyDescent="0.2">
      <c r="A234" s="413" t="s">
        <v>7</v>
      </c>
      <c r="B234" s="414">
        <v>40582</v>
      </c>
      <c r="C234" s="414">
        <v>40582</v>
      </c>
      <c r="D234" s="410">
        <v>2011</v>
      </c>
      <c r="E234" s="415" t="s">
        <v>17</v>
      </c>
      <c r="F234" s="413" t="s">
        <v>34</v>
      </c>
      <c r="G234" s="413" t="s">
        <v>35</v>
      </c>
      <c r="H234" s="416">
        <v>37.5</v>
      </c>
      <c r="I234" s="425" t="s">
        <v>91</v>
      </c>
      <c r="J234" s="418" t="s">
        <v>196</v>
      </c>
      <c r="K234" s="419">
        <v>8</v>
      </c>
      <c r="L234" s="420"/>
      <c r="M234" s="420"/>
      <c r="X234" s="422"/>
      <c r="Y234" s="422"/>
    </row>
    <row r="235" spans="1:25" s="421" customFormat="1" x14ac:dyDescent="0.2">
      <c r="A235" s="413" t="s">
        <v>7</v>
      </c>
      <c r="B235" s="414">
        <v>40582</v>
      </c>
      <c r="C235" s="414">
        <v>40582</v>
      </c>
      <c r="D235" s="410">
        <v>2011</v>
      </c>
      <c r="E235" s="415" t="s">
        <v>17</v>
      </c>
      <c r="F235" s="413" t="s">
        <v>34</v>
      </c>
      <c r="G235" s="413" t="s">
        <v>35</v>
      </c>
      <c r="H235" s="416">
        <v>-1500</v>
      </c>
      <c r="I235" s="425" t="s">
        <v>82</v>
      </c>
      <c r="J235" s="418" t="s">
        <v>196</v>
      </c>
      <c r="K235" s="419">
        <v>8</v>
      </c>
      <c r="L235" s="420"/>
      <c r="M235" s="420"/>
      <c r="X235" s="422"/>
      <c r="Y235" s="422"/>
    </row>
    <row r="236" spans="1:25" s="421" customFormat="1" x14ac:dyDescent="0.2">
      <c r="A236" s="413" t="s">
        <v>7</v>
      </c>
      <c r="B236" s="414">
        <v>40945</v>
      </c>
      <c r="C236" s="414">
        <v>40944</v>
      </c>
      <c r="D236" s="410">
        <v>2012</v>
      </c>
      <c r="E236" s="415" t="s">
        <v>17</v>
      </c>
      <c r="F236" s="413" t="s">
        <v>34</v>
      </c>
      <c r="G236" s="413" t="s">
        <v>35</v>
      </c>
      <c r="H236" s="416">
        <v>37.5</v>
      </c>
      <c r="I236" s="425" t="s">
        <v>91</v>
      </c>
      <c r="J236" s="418" t="s">
        <v>195</v>
      </c>
      <c r="K236" s="419">
        <v>8</v>
      </c>
      <c r="L236" s="420"/>
      <c r="M236" s="420"/>
      <c r="X236" s="422"/>
      <c r="Y236" s="422"/>
    </row>
    <row r="237" spans="1:25" s="421" customFormat="1" x14ac:dyDescent="0.2">
      <c r="A237" s="413" t="s">
        <v>7</v>
      </c>
      <c r="B237" s="414">
        <v>40945</v>
      </c>
      <c r="C237" s="414">
        <v>40944</v>
      </c>
      <c r="D237" s="410">
        <v>2012</v>
      </c>
      <c r="E237" s="415" t="s">
        <v>17</v>
      </c>
      <c r="F237" s="413" t="s">
        <v>34</v>
      </c>
      <c r="G237" s="413" t="s">
        <v>35</v>
      </c>
      <c r="H237" s="416">
        <v>-1500</v>
      </c>
      <c r="I237" s="425" t="s">
        <v>82</v>
      </c>
      <c r="J237" s="418" t="s">
        <v>195</v>
      </c>
      <c r="K237" s="419">
        <v>8</v>
      </c>
      <c r="L237" s="420"/>
      <c r="M237" s="420"/>
      <c r="X237" s="422"/>
      <c r="Y237" s="422"/>
    </row>
    <row r="238" spans="1:25" s="421" customFormat="1" x14ac:dyDescent="0.2">
      <c r="A238" s="413" t="s">
        <v>7</v>
      </c>
      <c r="B238" s="414">
        <v>41327</v>
      </c>
      <c r="C238" s="414">
        <v>41327</v>
      </c>
      <c r="D238" s="410">
        <v>2013</v>
      </c>
      <c r="E238" s="415" t="s">
        <v>17</v>
      </c>
      <c r="F238" s="413" t="s">
        <v>34</v>
      </c>
      <c r="G238" s="413" t="s">
        <v>35</v>
      </c>
      <c r="H238" s="416">
        <v>60</v>
      </c>
      <c r="I238" s="425" t="s">
        <v>91</v>
      </c>
      <c r="J238" s="434" t="s">
        <v>194</v>
      </c>
      <c r="K238" s="419">
        <v>8</v>
      </c>
      <c r="L238" s="420"/>
      <c r="M238" s="420"/>
      <c r="X238" s="422"/>
      <c r="Y238" s="422"/>
    </row>
    <row r="239" spans="1:25" s="421" customFormat="1" x14ac:dyDescent="0.2">
      <c r="A239" s="413" t="s">
        <v>7</v>
      </c>
      <c r="B239" s="414">
        <v>41327</v>
      </c>
      <c r="C239" s="414">
        <v>41327</v>
      </c>
      <c r="D239" s="410">
        <v>2013</v>
      </c>
      <c r="E239" s="415" t="s">
        <v>17</v>
      </c>
      <c r="F239" s="413" t="s">
        <v>34</v>
      </c>
      <c r="G239" s="413" t="s">
        <v>35</v>
      </c>
      <c r="H239" s="416">
        <v>-1500</v>
      </c>
      <c r="I239" s="425" t="s">
        <v>82</v>
      </c>
      <c r="J239" s="434" t="s">
        <v>194</v>
      </c>
      <c r="K239" s="419">
        <v>8</v>
      </c>
      <c r="L239" s="420"/>
      <c r="M239" s="420"/>
      <c r="X239" s="422"/>
      <c r="Y239" s="422"/>
    </row>
    <row r="240" spans="1:25" s="421" customFormat="1" x14ac:dyDescent="0.2">
      <c r="A240" s="413" t="s">
        <v>7</v>
      </c>
      <c r="B240" s="414">
        <v>41803</v>
      </c>
      <c r="C240" s="414">
        <v>41800</v>
      </c>
      <c r="D240" s="410">
        <v>2014</v>
      </c>
      <c r="E240" s="415" t="s">
        <v>17</v>
      </c>
      <c r="F240" s="413" t="s">
        <v>34</v>
      </c>
      <c r="G240" s="413" t="s">
        <v>35</v>
      </c>
      <c r="H240" s="416">
        <v>-125</v>
      </c>
      <c r="I240" s="425" t="s">
        <v>82</v>
      </c>
      <c r="J240" s="418">
        <v>1</v>
      </c>
      <c r="K240" s="419">
        <v>8</v>
      </c>
      <c r="L240" s="420"/>
      <c r="M240" s="420"/>
      <c r="X240" s="422"/>
      <c r="Y240" s="422"/>
    </row>
    <row r="241" spans="1:39" s="421" customFormat="1" x14ac:dyDescent="0.2">
      <c r="A241" s="413" t="s">
        <v>7</v>
      </c>
      <c r="B241" s="414">
        <v>41880</v>
      </c>
      <c r="C241" s="414">
        <v>41863</v>
      </c>
      <c r="D241" s="410">
        <v>2014</v>
      </c>
      <c r="E241" s="415" t="s">
        <v>17</v>
      </c>
      <c r="F241" s="413" t="s">
        <v>34</v>
      </c>
      <c r="G241" s="413" t="s">
        <v>35</v>
      </c>
      <c r="H241" s="416">
        <v>-875</v>
      </c>
      <c r="I241" s="425" t="s">
        <v>82</v>
      </c>
      <c r="J241" s="418">
        <v>1</v>
      </c>
      <c r="K241" s="419">
        <v>8</v>
      </c>
      <c r="L241" s="420"/>
      <c r="M241" s="420"/>
      <c r="X241" s="422"/>
      <c r="Y241" s="422"/>
    </row>
    <row r="242" spans="1:39" s="421" customFormat="1" x14ac:dyDescent="0.2">
      <c r="A242" s="413" t="s">
        <v>7</v>
      </c>
      <c r="B242" s="414">
        <v>42117</v>
      </c>
      <c r="C242" s="414">
        <v>42117</v>
      </c>
      <c r="D242" s="410">
        <v>2015</v>
      </c>
      <c r="E242" s="415" t="s">
        <v>17</v>
      </c>
      <c r="F242" s="413" t="s">
        <v>34</v>
      </c>
      <c r="G242" s="413" t="s">
        <v>35</v>
      </c>
      <c r="H242" s="416">
        <v>-500</v>
      </c>
      <c r="I242" s="425" t="s">
        <v>82</v>
      </c>
      <c r="J242" s="418">
        <v>4</v>
      </c>
      <c r="K242" s="419">
        <v>8</v>
      </c>
      <c r="L242" s="420"/>
      <c r="M242" s="420"/>
      <c r="X242" s="422"/>
      <c r="Y242" s="422"/>
    </row>
    <row r="243" spans="1:39" s="421" customFormat="1" x14ac:dyDescent="0.2">
      <c r="A243" s="413" t="s">
        <v>7</v>
      </c>
      <c r="B243" s="414">
        <v>42333</v>
      </c>
      <c r="C243" s="414">
        <v>42331</v>
      </c>
      <c r="D243" s="410">
        <v>2015</v>
      </c>
      <c r="E243" s="415" t="s">
        <v>17</v>
      </c>
      <c r="F243" s="413" t="s">
        <v>34</v>
      </c>
      <c r="G243" s="413" t="s">
        <v>35</v>
      </c>
      <c r="H243" s="416">
        <v>-1100</v>
      </c>
      <c r="I243" s="425" t="s">
        <v>82</v>
      </c>
      <c r="J243" s="418"/>
      <c r="K243" s="419">
        <v>8</v>
      </c>
      <c r="L243" s="432" t="s">
        <v>267</v>
      </c>
      <c r="M243" s="432"/>
      <c r="X243" s="422"/>
      <c r="Y243" s="422"/>
    </row>
    <row r="244" spans="1:39" s="421" customFormat="1" x14ac:dyDescent="0.2">
      <c r="A244" s="413" t="s">
        <v>7</v>
      </c>
      <c r="B244" s="414">
        <v>42633</v>
      </c>
      <c r="C244" s="414">
        <v>42633</v>
      </c>
      <c r="D244" s="410">
        <v>2016</v>
      </c>
      <c r="E244" s="415" t="s">
        <v>17</v>
      </c>
      <c r="F244" s="413" t="s">
        <v>34</v>
      </c>
      <c r="G244" s="413" t="s">
        <v>35</v>
      </c>
      <c r="H244" s="416">
        <v>-600</v>
      </c>
      <c r="I244" s="425" t="s">
        <v>82</v>
      </c>
      <c r="J244" s="418">
        <v>6</v>
      </c>
      <c r="K244" s="419">
        <v>8</v>
      </c>
      <c r="L244" s="420"/>
      <c r="M244" s="420"/>
      <c r="X244" s="422"/>
      <c r="Y244" s="422"/>
    </row>
    <row r="245" spans="1:39" s="421" customFormat="1" x14ac:dyDescent="0.2">
      <c r="A245" s="413" t="s">
        <v>7</v>
      </c>
      <c r="B245" s="414">
        <v>42815</v>
      </c>
      <c r="C245" s="414">
        <v>42812</v>
      </c>
      <c r="D245" s="410">
        <v>2017</v>
      </c>
      <c r="E245" s="415" t="s">
        <v>17</v>
      </c>
      <c r="F245" s="410" t="s">
        <v>34</v>
      </c>
      <c r="G245" s="413" t="s">
        <v>35</v>
      </c>
      <c r="H245" s="416">
        <v>-700</v>
      </c>
      <c r="I245" s="425" t="s">
        <v>82</v>
      </c>
      <c r="J245" s="418">
        <v>7</v>
      </c>
      <c r="K245" s="419">
        <v>8</v>
      </c>
      <c r="L245" s="420"/>
      <c r="M245" s="420"/>
      <c r="X245" s="422"/>
      <c r="Y245" s="422"/>
    </row>
    <row r="246" spans="1:39" s="421" customFormat="1" x14ac:dyDescent="0.2">
      <c r="A246" s="413" t="s">
        <v>7</v>
      </c>
      <c r="B246" s="414">
        <v>43019</v>
      </c>
      <c r="C246" s="414">
        <v>43017</v>
      </c>
      <c r="D246" s="410">
        <v>2017</v>
      </c>
      <c r="E246" s="415" t="s">
        <v>17</v>
      </c>
      <c r="F246" s="410" t="s">
        <v>34</v>
      </c>
      <c r="G246" s="413" t="s">
        <v>35</v>
      </c>
      <c r="H246" s="416">
        <v>-500</v>
      </c>
      <c r="I246" s="425" t="s">
        <v>82</v>
      </c>
      <c r="J246" s="418">
        <v>5</v>
      </c>
      <c r="K246" s="419">
        <v>8</v>
      </c>
      <c r="L246" s="420"/>
      <c r="M246" s="420"/>
      <c r="X246" s="422"/>
      <c r="Y246" s="422"/>
    </row>
    <row r="247" spans="1:39" s="421" customFormat="1" x14ac:dyDescent="0.2">
      <c r="A247" s="413" t="s">
        <v>7</v>
      </c>
      <c r="B247" s="414">
        <v>43124</v>
      </c>
      <c r="C247" s="414">
        <v>43124</v>
      </c>
      <c r="D247" s="410">
        <v>2018</v>
      </c>
      <c r="E247" s="415" t="s">
        <v>17</v>
      </c>
      <c r="F247" s="410" t="s">
        <v>34</v>
      </c>
      <c r="G247" s="413" t="s">
        <v>35</v>
      </c>
      <c r="H247" s="416">
        <v>-100</v>
      </c>
      <c r="I247" s="425" t="s">
        <v>82</v>
      </c>
      <c r="J247" s="418">
        <v>1</v>
      </c>
      <c r="K247" s="419">
        <v>8</v>
      </c>
      <c r="L247" s="420"/>
      <c r="M247" s="420"/>
      <c r="X247" s="422"/>
      <c r="Y247" s="422"/>
    </row>
    <row r="248" spans="1:39" s="421" customFormat="1" x14ac:dyDescent="0.2">
      <c r="A248" s="413" t="s">
        <v>7</v>
      </c>
      <c r="B248" s="414">
        <v>43124</v>
      </c>
      <c r="C248" s="414">
        <v>43124</v>
      </c>
      <c r="D248" s="410">
        <v>2018</v>
      </c>
      <c r="E248" s="415" t="s">
        <v>17</v>
      </c>
      <c r="F248" s="410" t="s">
        <v>34</v>
      </c>
      <c r="G248" s="413" t="s">
        <v>35</v>
      </c>
      <c r="H248" s="416">
        <v>-100</v>
      </c>
      <c r="I248" s="425" t="s">
        <v>82</v>
      </c>
      <c r="J248" s="418">
        <v>1</v>
      </c>
      <c r="K248" s="419">
        <v>8</v>
      </c>
      <c r="L248" s="420"/>
      <c r="M248" s="420"/>
      <c r="X248" s="422"/>
      <c r="Y248" s="422"/>
    </row>
    <row r="249" spans="1:39" s="421" customFormat="1" x14ac:dyDescent="0.2">
      <c r="A249" s="413" t="s">
        <v>7</v>
      </c>
      <c r="B249" s="414">
        <v>43124</v>
      </c>
      <c r="C249" s="414">
        <v>43124</v>
      </c>
      <c r="D249" s="410">
        <v>2018</v>
      </c>
      <c r="E249" s="415" t="s">
        <v>17</v>
      </c>
      <c r="F249" s="410" t="s">
        <v>34</v>
      </c>
      <c r="G249" s="413" t="s">
        <v>35</v>
      </c>
      <c r="H249" s="416">
        <v>-100</v>
      </c>
      <c r="I249" s="425" t="s">
        <v>82</v>
      </c>
      <c r="J249" s="418">
        <v>1</v>
      </c>
      <c r="K249" s="419">
        <v>8</v>
      </c>
      <c r="L249" s="420"/>
      <c r="M249" s="420"/>
      <c r="X249" s="422"/>
      <c r="Y249" s="422"/>
    </row>
    <row r="250" spans="1:39" s="421" customFormat="1" x14ac:dyDescent="0.2">
      <c r="A250" s="413" t="s">
        <v>7</v>
      </c>
      <c r="B250" s="414">
        <v>43124</v>
      </c>
      <c r="C250" s="414">
        <v>43124</v>
      </c>
      <c r="D250" s="410">
        <v>2018</v>
      </c>
      <c r="E250" s="415" t="s">
        <v>17</v>
      </c>
      <c r="F250" s="410" t="s">
        <v>34</v>
      </c>
      <c r="G250" s="413" t="s">
        <v>35</v>
      </c>
      <c r="H250" s="416">
        <v>-100</v>
      </c>
      <c r="I250" s="425" t="s">
        <v>82</v>
      </c>
      <c r="J250" s="418">
        <v>1</v>
      </c>
      <c r="K250" s="419">
        <v>8</v>
      </c>
      <c r="L250" s="420"/>
      <c r="M250" s="420"/>
      <c r="X250" s="422"/>
      <c r="Y250" s="422"/>
      <c r="AM250" s="437"/>
    </row>
    <row r="251" spans="1:39" s="421" customFormat="1" x14ac:dyDescent="0.2">
      <c r="A251" s="413" t="s">
        <v>7</v>
      </c>
      <c r="B251" s="414">
        <v>43124</v>
      </c>
      <c r="C251" s="414">
        <v>43124</v>
      </c>
      <c r="D251" s="410">
        <v>2018</v>
      </c>
      <c r="E251" s="415" t="s">
        <v>17</v>
      </c>
      <c r="F251" s="410" t="s">
        <v>34</v>
      </c>
      <c r="G251" s="413" t="s">
        <v>35</v>
      </c>
      <c r="H251" s="416">
        <v>-100</v>
      </c>
      <c r="I251" s="425" t="s">
        <v>82</v>
      </c>
      <c r="J251" s="418">
        <v>1</v>
      </c>
      <c r="K251" s="419">
        <v>8</v>
      </c>
      <c r="L251" s="420"/>
      <c r="M251" s="420"/>
      <c r="X251" s="422"/>
      <c r="Y251" s="422"/>
    </row>
    <row r="252" spans="1:39" s="421" customFormat="1" x14ac:dyDescent="0.2">
      <c r="A252" s="413" t="s">
        <v>7</v>
      </c>
      <c r="B252" s="414">
        <v>43124</v>
      </c>
      <c r="C252" s="414">
        <v>43124</v>
      </c>
      <c r="D252" s="410">
        <v>2018</v>
      </c>
      <c r="E252" s="415" t="s">
        <v>17</v>
      </c>
      <c r="F252" s="410" t="s">
        <v>34</v>
      </c>
      <c r="G252" s="413" t="s">
        <v>35</v>
      </c>
      <c r="H252" s="416">
        <v>-100</v>
      </c>
      <c r="I252" s="425" t="s">
        <v>82</v>
      </c>
      <c r="J252" s="418">
        <v>1</v>
      </c>
      <c r="K252" s="419">
        <v>8</v>
      </c>
      <c r="L252" s="420"/>
      <c r="M252" s="420"/>
      <c r="X252" s="422"/>
      <c r="Y252" s="422"/>
    </row>
    <row r="253" spans="1:39" s="421" customFormat="1" x14ac:dyDescent="0.2">
      <c r="A253" s="413" t="s">
        <v>7</v>
      </c>
      <c r="B253" s="414">
        <v>43124</v>
      </c>
      <c r="C253" s="414">
        <v>43124</v>
      </c>
      <c r="D253" s="410">
        <v>2018</v>
      </c>
      <c r="E253" s="415" t="s">
        <v>17</v>
      </c>
      <c r="F253" s="410" t="s">
        <v>34</v>
      </c>
      <c r="G253" s="413" t="s">
        <v>35</v>
      </c>
      <c r="H253" s="416">
        <v>-100</v>
      </c>
      <c r="I253" s="425" t="s">
        <v>82</v>
      </c>
      <c r="J253" s="418">
        <v>1</v>
      </c>
      <c r="K253" s="419">
        <v>8</v>
      </c>
      <c r="L253" s="420"/>
      <c r="M253" s="420"/>
      <c r="X253" s="422"/>
      <c r="Y253" s="422"/>
    </row>
    <row r="254" spans="1:39" s="421" customFormat="1" x14ac:dyDescent="0.2">
      <c r="A254" s="413" t="s">
        <v>7</v>
      </c>
      <c r="B254" s="414">
        <v>43227</v>
      </c>
      <c r="C254" s="414">
        <v>43227</v>
      </c>
      <c r="D254" s="410">
        <v>2018</v>
      </c>
      <c r="E254" s="415" t="s">
        <v>17</v>
      </c>
      <c r="F254" s="413" t="s">
        <v>34</v>
      </c>
      <c r="G254" s="413" t="s">
        <v>35</v>
      </c>
      <c r="H254" s="416">
        <v>-300</v>
      </c>
      <c r="I254" s="425" t="s">
        <v>82</v>
      </c>
      <c r="J254" s="418">
        <v>3</v>
      </c>
      <c r="K254" s="419">
        <v>8</v>
      </c>
      <c r="L254" s="420"/>
      <c r="M254" s="420"/>
      <c r="X254" s="422"/>
      <c r="Y254" s="422"/>
    </row>
    <row r="255" spans="1:39" s="421" customFormat="1" x14ac:dyDescent="0.2">
      <c r="A255" s="413" t="s">
        <v>7</v>
      </c>
      <c r="B255" s="414">
        <v>43332</v>
      </c>
      <c r="C255" s="414">
        <v>43326</v>
      </c>
      <c r="D255" s="410">
        <v>2018</v>
      </c>
      <c r="E255" s="415" t="s">
        <v>17</v>
      </c>
      <c r="F255" s="413" t="s">
        <v>34</v>
      </c>
      <c r="G255" s="413" t="s">
        <v>35</v>
      </c>
      <c r="H255" s="416">
        <v>-300</v>
      </c>
      <c r="I255" s="425" t="s">
        <v>82</v>
      </c>
      <c r="J255" s="418">
        <v>3</v>
      </c>
      <c r="K255" s="419">
        <v>8</v>
      </c>
      <c r="L255" s="420"/>
      <c r="M255" s="420"/>
      <c r="X255" s="422"/>
      <c r="Y255" s="422"/>
    </row>
    <row r="256" spans="1:39" s="421" customFormat="1" x14ac:dyDescent="0.2">
      <c r="A256" s="413" t="s">
        <v>7</v>
      </c>
      <c r="B256" s="414">
        <v>43384</v>
      </c>
      <c r="C256" s="414">
        <v>43384</v>
      </c>
      <c r="D256" s="410">
        <v>2018</v>
      </c>
      <c r="E256" s="415" t="s">
        <v>17</v>
      </c>
      <c r="F256" s="413" t="s">
        <v>34</v>
      </c>
      <c r="G256" s="413" t="s">
        <v>35</v>
      </c>
      <c r="H256" s="416">
        <v>-100</v>
      </c>
      <c r="I256" s="425" t="s">
        <v>82</v>
      </c>
      <c r="J256" s="418">
        <v>1</v>
      </c>
      <c r="K256" s="419">
        <v>8</v>
      </c>
      <c r="L256" s="420"/>
      <c r="M256" s="420"/>
      <c r="X256" s="422"/>
      <c r="Y256" s="422"/>
    </row>
    <row r="257" spans="1:25" s="421" customFormat="1" x14ac:dyDescent="0.2">
      <c r="A257" s="413" t="s">
        <v>7</v>
      </c>
      <c r="B257" s="414">
        <v>43384</v>
      </c>
      <c r="C257" s="414">
        <v>43384</v>
      </c>
      <c r="D257" s="410">
        <v>2018</v>
      </c>
      <c r="E257" s="415" t="s">
        <v>17</v>
      </c>
      <c r="F257" s="413" t="s">
        <v>34</v>
      </c>
      <c r="G257" s="413" t="s">
        <v>35</v>
      </c>
      <c r="H257" s="416">
        <v>-100</v>
      </c>
      <c r="I257" s="425" t="s">
        <v>82</v>
      </c>
      <c r="J257" s="418">
        <v>1</v>
      </c>
      <c r="K257" s="419">
        <v>8</v>
      </c>
      <c r="L257" s="420"/>
      <c r="M257" s="420"/>
      <c r="X257" s="422"/>
      <c r="Y257" s="422"/>
    </row>
    <row r="258" spans="1:25" s="421" customFormat="1" x14ac:dyDescent="0.2">
      <c r="A258" s="413" t="s">
        <v>7</v>
      </c>
      <c r="B258" s="414">
        <v>43384</v>
      </c>
      <c r="C258" s="414">
        <v>43384</v>
      </c>
      <c r="D258" s="410">
        <v>2018</v>
      </c>
      <c r="E258" s="415" t="s">
        <v>17</v>
      </c>
      <c r="F258" s="413" t="s">
        <v>34</v>
      </c>
      <c r="G258" s="413" t="s">
        <v>35</v>
      </c>
      <c r="H258" s="416">
        <v>-100</v>
      </c>
      <c r="I258" s="425" t="s">
        <v>82</v>
      </c>
      <c r="J258" s="418">
        <v>1</v>
      </c>
      <c r="K258" s="419">
        <v>8</v>
      </c>
      <c r="L258" s="420"/>
      <c r="M258" s="420"/>
      <c r="X258" s="422"/>
      <c r="Y258" s="422"/>
    </row>
    <row r="259" spans="1:25" s="421" customFormat="1" x14ac:dyDescent="0.2">
      <c r="A259" s="413" t="s">
        <v>7</v>
      </c>
      <c r="B259" s="414">
        <v>43384</v>
      </c>
      <c r="C259" s="414">
        <v>43384</v>
      </c>
      <c r="D259" s="410">
        <v>2018</v>
      </c>
      <c r="E259" s="415" t="s">
        <v>17</v>
      </c>
      <c r="F259" s="413" t="s">
        <v>34</v>
      </c>
      <c r="G259" s="413" t="s">
        <v>35</v>
      </c>
      <c r="H259" s="416">
        <v>-100</v>
      </c>
      <c r="I259" s="425" t="s">
        <v>82</v>
      </c>
      <c r="J259" s="418">
        <v>1</v>
      </c>
      <c r="K259" s="419">
        <v>8</v>
      </c>
      <c r="L259" s="420"/>
      <c r="M259" s="420"/>
      <c r="X259" s="422"/>
      <c r="Y259" s="422"/>
    </row>
    <row r="260" spans="1:25" s="421" customFormat="1" x14ac:dyDescent="0.2">
      <c r="A260" s="413" t="s">
        <v>7</v>
      </c>
      <c r="B260" s="414">
        <v>43384</v>
      </c>
      <c r="C260" s="414">
        <v>43384</v>
      </c>
      <c r="D260" s="410">
        <v>2018</v>
      </c>
      <c r="E260" s="415" t="s">
        <v>17</v>
      </c>
      <c r="F260" s="413" t="s">
        <v>34</v>
      </c>
      <c r="G260" s="413" t="s">
        <v>35</v>
      </c>
      <c r="H260" s="416">
        <v>-45</v>
      </c>
      <c r="I260" s="425" t="s">
        <v>389</v>
      </c>
      <c r="J260" s="418"/>
      <c r="K260" s="419">
        <v>8</v>
      </c>
      <c r="L260" s="420"/>
      <c r="M260" s="420"/>
    </row>
    <row r="261" spans="1:25" s="421" customFormat="1" x14ac:dyDescent="0.2">
      <c r="A261" s="413"/>
      <c r="B261" s="414">
        <v>43423</v>
      </c>
      <c r="C261" s="414">
        <v>43423</v>
      </c>
      <c r="D261" s="410">
        <v>2018</v>
      </c>
      <c r="E261" s="415" t="s">
        <v>41</v>
      </c>
      <c r="F261" s="414" t="s">
        <v>34</v>
      </c>
      <c r="G261" s="413" t="s">
        <v>46</v>
      </c>
      <c r="H261" s="416">
        <v>-100</v>
      </c>
      <c r="I261" s="425" t="s">
        <v>82</v>
      </c>
      <c r="J261" s="418">
        <v>1</v>
      </c>
      <c r="K261" s="441">
        <v>8</v>
      </c>
      <c r="L261" s="420" t="s">
        <v>357</v>
      </c>
      <c r="M261" s="433" t="s">
        <v>301</v>
      </c>
      <c r="S261" s="424"/>
      <c r="X261" s="422"/>
      <c r="Y261" s="422"/>
    </row>
    <row r="262" spans="1:25" s="421" customFormat="1" x14ac:dyDescent="0.2">
      <c r="A262" s="413"/>
      <c r="B262" s="414">
        <v>43423</v>
      </c>
      <c r="C262" s="414">
        <v>43423</v>
      </c>
      <c r="D262" s="410">
        <v>2018</v>
      </c>
      <c r="E262" s="415" t="s">
        <v>41</v>
      </c>
      <c r="F262" s="414" t="s">
        <v>34</v>
      </c>
      <c r="G262" s="413" t="s">
        <v>46</v>
      </c>
      <c r="H262" s="416">
        <v>-500</v>
      </c>
      <c r="I262" s="425" t="s">
        <v>390</v>
      </c>
      <c r="J262" s="418"/>
      <c r="K262" s="441">
        <v>8</v>
      </c>
      <c r="L262" s="420" t="s">
        <v>356</v>
      </c>
      <c r="M262" s="433" t="s">
        <v>301</v>
      </c>
      <c r="S262" s="424"/>
    </row>
    <row r="263" spans="1:25" s="421" customFormat="1" x14ac:dyDescent="0.2">
      <c r="A263" s="413" t="s">
        <v>7</v>
      </c>
      <c r="B263" s="414">
        <v>43452</v>
      </c>
      <c r="C263" s="414">
        <v>43449</v>
      </c>
      <c r="D263" s="410">
        <v>2018</v>
      </c>
      <c r="E263" s="415" t="s">
        <v>41</v>
      </c>
      <c r="F263" s="414" t="s">
        <v>34</v>
      </c>
      <c r="G263" s="413" t="s">
        <v>35</v>
      </c>
      <c r="H263" s="416">
        <v>-100</v>
      </c>
      <c r="I263" s="425" t="s">
        <v>82</v>
      </c>
      <c r="J263" s="418">
        <v>1</v>
      </c>
      <c r="K263" s="419">
        <v>8</v>
      </c>
      <c r="L263" s="420"/>
      <c r="M263" s="420"/>
      <c r="X263" s="422"/>
      <c r="Y263" s="422"/>
    </row>
    <row r="264" spans="1:25" s="421" customFormat="1" x14ac:dyDescent="0.2">
      <c r="A264" s="413" t="s">
        <v>7</v>
      </c>
      <c r="B264" s="414">
        <v>43535</v>
      </c>
      <c r="C264" s="414">
        <v>43534</v>
      </c>
      <c r="D264" s="410">
        <v>2019</v>
      </c>
      <c r="E264" s="415" t="s">
        <v>41</v>
      </c>
      <c r="F264" s="413" t="s">
        <v>34</v>
      </c>
      <c r="G264" s="413" t="s">
        <v>35</v>
      </c>
      <c r="H264" s="416">
        <v>-300</v>
      </c>
      <c r="I264" s="425" t="s">
        <v>82</v>
      </c>
      <c r="J264" s="418">
        <v>3</v>
      </c>
      <c r="K264" s="419">
        <v>8</v>
      </c>
      <c r="L264" s="420"/>
      <c r="M264" s="420"/>
      <c r="X264" s="422"/>
      <c r="Y264" s="422"/>
    </row>
    <row r="265" spans="1:25" s="421" customFormat="1" x14ac:dyDescent="0.2">
      <c r="A265" s="413" t="s">
        <v>7</v>
      </c>
      <c r="B265" s="414">
        <v>43563</v>
      </c>
      <c r="C265" s="414">
        <v>43562</v>
      </c>
      <c r="D265" s="410">
        <v>2019</v>
      </c>
      <c r="E265" s="415" t="s">
        <v>41</v>
      </c>
      <c r="F265" s="414" t="s">
        <v>34</v>
      </c>
      <c r="G265" s="413" t="s">
        <v>35</v>
      </c>
      <c r="H265" s="416">
        <v>-300</v>
      </c>
      <c r="I265" s="425" t="s">
        <v>82</v>
      </c>
      <c r="J265" s="418">
        <v>3</v>
      </c>
      <c r="K265" s="419">
        <v>8</v>
      </c>
      <c r="L265" s="420"/>
      <c r="M265" s="420"/>
      <c r="X265" s="422"/>
      <c r="Y265" s="422"/>
    </row>
    <row r="266" spans="1:25" s="421" customFormat="1" x14ac:dyDescent="0.2">
      <c r="A266" s="413" t="s">
        <v>7</v>
      </c>
      <c r="B266" s="414">
        <v>43655</v>
      </c>
      <c r="C266" s="414">
        <v>43655</v>
      </c>
      <c r="D266" s="410">
        <v>2019</v>
      </c>
      <c r="E266" s="415" t="s">
        <v>41</v>
      </c>
      <c r="F266" s="413" t="s">
        <v>34</v>
      </c>
      <c r="G266" s="413" t="s">
        <v>35</v>
      </c>
      <c r="H266" s="416">
        <v>-300</v>
      </c>
      <c r="I266" s="425" t="s">
        <v>82</v>
      </c>
      <c r="J266" s="418">
        <v>3</v>
      </c>
      <c r="K266" s="419">
        <v>8</v>
      </c>
      <c r="L266" s="420"/>
      <c r="M266" s="420"/>
      <c r="X266" s="422"/>
      <c r="Y266" s="422"/>
    </row>
    <row r="267" spans="1:25" s="421" customFormat="1" x14ac:dyDescent="0.2">
      <c r="A267" s="413" t="s">
        <v>7</v>
      </c>
      <c r="B267" s="414">
        <v>43753</v>
      </c>
      <c r="C267" s="414">
        <v>43749</v>
      </c>
      <c r="D267" s="410">
        <v>2019</v>
      </c>
      <c r="E267" s="415" t="s">
        <v>41</v>
      </c>
      <c r="F267" s="413" t="s">
        <v>34</v>
      </c>
      <c r="G267" s="413" t="s">
        <v>35</v>
      </c>
      <c r="H267" s="416">
        <v>-300</v>
      </c>
      <c r="I267" s="425" t="s">
        <v>82</v>
      </c>
      <c r="J267" s="418">
        <v>3</v>
      </c>
      <c r="K267" s="419">
        <v>8</v>
      </c>
      <c r="L267" s="420"/>
      <c r="M267" s="420"/>
      <c r="X267" s="422"/>
      <c r="Y267" s="422"/>
    </row>
    <row r="268" spans="1:25" s="421" customFormat="1" x14ac:dyDescent="0.2">
      <c r="A268" s="413" t="s">
        <v>7</v>
      </c>
      <c r="B268" s="414">
        <v>39052</v>
      </c>
      <c r="C268" s="414">
        <v>39051</v>
      </c>
      <c r="D268" s="410">
        <v>2006</v>
      </c>
      <c r="E268" s="415" t="s">
        <v>71</v>
      </c>
      <c r="F268" s="413" t="s">
        <v>70</v>
      </c>
      <c r="G268" s="413" t="s">
        <v>35</v>
      </c>
      <c r="H268" s="416">
        <v>-850</v>
      </c>
      <c r="I268" s="425" t="s">
        <v>82</v>
      </c>
      <c r="J268" s="428" t="s">
        <v>215</v>
      </c>
      <c r="K268" s="419">
        <v>9</v>
      </c>
      <c r="L268" s="432" t="s">
        <v>214</v>
      </c>
      <c r="M268" s="432"/>
      <c r="X268" s="422"/>
      <c r="Y268" s="422"/>
    </row>
    <row r="269" spans="1:25" s="421" customFormat="1" x14ac:dyDescent="0.2">
      <c r="A269" s="413" t="s">
        <v>7</v>
      </c>
      <c r="B269" s="414">
        <v>39168</v>
      </c>
      <c r="C269" s="414">
        <v>39165</v>
      </c>
      <c r="D269" s="410">
        <v>2007</v>
      </c>
      <c r="E269" s="415" t="s">
        <v>71</v>
      </c>
      <c r="F269" s="413" t="s">
        <v>70</v>
      </c>
      <c r="G269" s="413" t="s">
        <v>35</v>
      </c>
      <c r="H269" s="416">
        <v>-800</v>
      </c>
      <c r="I269" s="425" t="s">
        <v>82</v>
      </c>
      <c r="J269" s="428" t="s">
        <v>215</v>
      </c>
      <c r="K269" s="419">
        <v>9</v>
      </c>
      <c r="L269" s="432"/>
      <c r="M269" s="442"/>
      <c r="X269" s="422"/>
      <c r="Y269" s="422"/>
    </row>
    <row r="270" spans="1:25" s="421" customFormat="1" x14ac:dyDescent="0.2">
      <c r="A270" s="413" t="s">
        <v>7</v>
      </c>
      <c r="B270" s="414">
        <v>39248</v>
      </c>
      <c r="C270" s="414">
        <v>39246</v>
      </c>
      <c r="D270" s="410">
        <v>2007</v>
      </c>
      <c r="E270" s="415" t="s">
        <v>71</v>
      </c>
      <c r="F270" s="413" t="s">
        <v>70</v>
      </c>
      <c r="G270" s="413" t="s">
        <v>35</v>
      </c>
      <c r="H270" s="416">
        <v>-480</v>
      </c>
      <c r="I270" s="425" t="s">
        <v>82</v>
      </c>
      <c r="J270" s="428" t="s">
        <v>215</v>
      </c>
      <c r="K270" s="419">
        <v>9</v>
      </c>
      <c r="L270" s="432"/>
      <c r="M270" s="442"/>
      <c r="X270" s="422"/>
      <c r="Y270" s="422"/>
    </row>
    <row r="271" spans="1:25" s="421" customFormat="1" x14ac:dyDescent="0.2">
      <c r="A271" s="413" t="s">
        <v>7</v>
      </c>
      <c r="B271" s="414">
        <v>39444</v>
      </c>
      <c r="C271" s="414">
        <v>39443</v>
      </c>
      <c r="D271" s="410">
        <v>2007</v>
      </c>
      <c r="E271" s="415" t="s">
        <v>71</v>
      </c>
      <c r="F271" s="413" t="s">
        <v>70</v>
      </c>
      <c r="G271" s="413" t="s">
        <v>35</v>
      </c>
      <c r="H271" s="416">
        <v>-960</v>
      </c>
      <c r="I271" s="425" t="s">
        <v>82</v>
      </c>
      <c r="J271" s="428" t="s">
        <v>215</v>
      </c>
      <c r="K271" s="419">
        <v>9</v>
      </c>
      <c r="L271" s="432"/>
      <c r="M271" s="442"/>
      <c r="X271" s="422"/>
      <c r="Y271" s="422"/>
    </row>
    <row r="272" spans="1:25" s="421" customFormat="1" x14ac:dyDescent="0.2">
      <c r="A272" s="413" t="s">
        <v>7</v>
      </c>
      <c r="B272" s="414">
        <v>39534</v>
      </c>
      <c r="C272" s="414">
        <v>39529</v>
      </c>
      <c r="D272" s="410">
        <v>2008</v>
      </c>
      <c r="E272" s="415" t="s">
        <v>71</v>
      </c>
      <c r="F272" s="413" t="s">
        <v>70</v>
      </c>
      <c r="G272" s="413" t="s">
        <v>35</v>
      </c>
      <c r="H272" s="416">
        <v>-480</v>
      </c>
      <c r="I272" s="425" t="s">
        <v>82</v>
      </c>
      <c r="J272" s="418">
        <v>3</v>
      </c>
      <c r="K272" s="419">
        <v>9</v>
      </c>
      <c r="L272" s="432"/>
      <c r="M272" s="442"/>
      <c r="X272" s="422"/>
      <c r="Y272" s="422"/>
    </row>
    <row r="273" spans="1:25" s="421" customFormat="1" x14ac:dyDescent="0.2">
      <c r="A273" s="413" t="s">
        <v>7</v>
      </c>
      <c r="B273" s="414">
        <v>39632</v>
      </c>
      <c r="C273" s="414">
        <v>39629</v>
      </c>
      <c r="D273" s="410">
        <v>2008</v>
      </c>
      <c r="E273" s="415" t="s">
        <v>71</v>
      </c>
      <c r="F273" s="413" t="s">
        <v>70</v>
      </c>
      <c r="G273" s="413" t="s">
        <v>35</v>
      </c>
      <c r="H273" s="416">
        <v>-480</v>
      </c>
      <c r="I273" s="425" t="s">
        <v>82</v>
      </c>
      <c r="J273" s="418">
        <v>3</v>
      </c>
      <c r="K273" s="419">
        <v>9</v>
      </c>
      <c r="L273" s="442"/>
      <c r="M273" s="442"/>
      <c r="X273" s="422"/>
      <c r="Y273" s="422"/>
    </row>
    <row r="274" spans="1:25" s="421" customFormat="1" x14ac:dyDescent="0.2">
      <c r="A274" s="413" t="s">
        <v>7</v>
      </c>
      <c r="B274" s="414">
        <v>39696</v>
      </c>
      <c r="C274" s="414">
        <v>39695</v>
      </c>
      <c r="D274" s="410">
        <v>2008</v>
      </c>
      <c r="E274" s="415" t="s">
        <v>71</v>
      </c>
      <c r="F274" s="413" t="s">
        <v>70</v>
      </c>
      <c r="G274" s="413" t="s">
        <v>35</v>
      </c>
      <c r="H274" s="416">
        <v>-480</v>
      </c>
      <c r="I274" s="425" t="s">
        <v>82</v>
      </c>
      <c r="J274" s="418">
        <v>3</v>
      </c>
      <c r="K274" s="419">
        <v>9</v>
      </c>
      <c r="L274" s="442"/>
      <c r="M274" s="442"/>
      <c r="X274" s="422"/>
      <c r="Y274" s="422"/>
    </row>
    <row r="275" spans="1:25" s="421" customFormat="1" x14ac:dyDescent="0.2">
      <c r="A275" s="413" t="s">
        <v>7</v>
      </c>
      <c r="B275" s="414">
        <v>39722</v>
      </c>
      <c r="C275" s="414">
        <v>39719</v>
      </c>
      <c r="D275" s="410">
        <v>2008</v>
      </c>
      <c r="E275" s="415" t="s">
        <v>14</v>
      </c>
      <c r="F275" s="413" t="s">
        <v>70</v>
      </c>
      <c r="G275" s="413" t="s">
        <v>35</v>
      </c>
      <c r="H275" s="416">
        <v>-480</v>
      </c>
      <c r="I275" s="425" t="s">
        <v>82</v>
      </c>
      <c r="J275" s="418">
        <v>3</v>
      </c>
      <c r="K275" s="419">
        <v>9</v>
      </c>
      <c r="L275" s="420"/>
      <c r="M275" s="420"/>
      <c r="X275" s="422"/>
      <c r="Y275" s="422"/>
    </row>
    <row r="276" spans="1:25" s="421" customFormat="1" x14ac:dyDescent="0.2">
      <c r="A276" s="413" t="s">
        <v>7</v>
      </c>
      <c r="B276" s="414">
        <v>39891</v>
      </c>
      <c r="C276" s="414">
        <v>39891</v>
      </c>
      <c r="D276" s="410">
        <v>2009</v>
      </c>
      <c r="E276" s="415" t="s">
        <v>14</v>
      </c>
      <c r="F276" s="413" t="s">
        <v>70</v>
      </c>
      <c r="G276" s="413" t="s">
        <v>35</v>
      </c>
      <c r="H276" s="416">
        <v>-480</v>
      </c>
      <c r="I276" s="425" t="s">
        <v>82</v>
      </c>
      <c r="J276" s="418">
        <v>3</v>
      </c>
      <c r="K276" s="419">
        <v>9</v>
      </c>
      <c r="L276" s="420"/>
      <c r="M276" s="420"/>
      <c r="X276" s="422"/>
      <c r="Y276" s="422"/>
    </row>
    <row r="277" spans="1:25" s="421" customFormat="1" x14ac:dyDescent="0.2">
      <c r="A277" s="413" t="s">
        <v>7</v>
      </c>
      <c r="B277" s="414">
        <v>40023</v>
      </c>
      <c r="C277" s="414">
        <v>40015</v>
      </c>
      <c r="D277" s="410">
        <v>2009</v>
      </c>
      <c r="E277" s="415" t="s">
        <v>14</v>
      </c>
      <c r="F277" s="413" t="s">
        <v>70</v>
      </c>
      <c r="G277" s="413" t="s">
        <v>35</v>
      </c>
      <c r="H277" s="416">
        <v>-480</v>
      </c>
      <c r="I277" s="425" t="s">
        <v>82</v>
      </c>
      <c r="J277" s="418">
        <v>3</v>
      </c>
      <c r="K277" s="419">
        <v>9</v>
      </c>
      <c r="L277" s="420"/>
      <c r="M277" s="420"/>
      <c r="X277" s="422"/>
      <c r="Y277" s="422"/>
    </row>
    <row r="278" spans="1:25" s="421" customFormat="1" x14ac:dyDescent="0.2">
      <c r="A278" s="413" t="s">
        <v>7</v>
      </c>
      <c r="B278" s="414">
        <v>40066</v>
      </c>
      <c r="C278" s="414">
        <v>40066</v>
      </c>
      <c r="D278" s="410">
        <v>2009</v>
      </c>
      <c r="E278" s="415" t="s">
        <v>14</v>
      </c>
      <c r="F278" s="413" t="s">
        <v>70</v>
      </c>
      <c r="G278" s="413" t="s">
        <v>35</v>
      </c>
      <c r="H278" s="416">
        <v>-480</v>
      </c>
      <c r="I278" s="425" t="s">
        <v>82</v>
      </c>
      <c r="J278" s="418">
        <v>3</v>
      </c>
      <c r="K278" s="419">
        <v>9</v>
      </c>
      <c r="L278" s="420"/>
      <c r="M278" s="420"/>
      <c r="X278" s="422"/>
      <c r="Y278" s="422"/>
    </row>
    <row r="279" spans="1:25" s="421" customFormat="1" x14ac:dyDescent="0.2">
      <c r="A279" s="413" t="s">
        <v>7</v>
      </c>
      <c r="B279" s="414">
        <v>40127</v>
      </c>
      <c r="C279" s="414">
        <v>40125</v>
      </c>
      <c r="D279" s="410">
        <v>2009</v>
      </c>
      <c r="E279" s="415" t="s">
        <v>14</v>
      </c>
      <c r="F279" s="413" t="s">
        <v>34</v>
      </c>
      <c r="G279" s="413" t="s">
        <v>35</v>
      </c>
      <c r="H279" s="416">
        <v>-480</v>
      </c>
      <c r="I279" s="425" t="s">
        <v>82</v>
      </c>
      <c r="J279" s="418">
        <v>3</v>
      </c>
      <c r="K279" s="419">
        <v>9</v>
      </c>
      <c r="L279" s="420"/>
      <c r="M279" s="420"/>
      <c r="X279" s="422"/>
      <c r="Y279" s="422"/>
    </row>
    <row r="280" spans="1:25" s="421" customFormat="1" x14ac:dyDescent="0.2">
      <c r="A280" s="413" t="s">
        <v>7</v>
      </c>
      <c r="B280" s="414">
        <v>40206</v>
      </c>
      <c r="C280" s="414">
        <v>40206</v>
      </c>
      <c r="D280" s="410">
        <v>2010</v>
      </c>
      <c r="E280" s="415" t="s">
        <v>14</v>
      </c>
      <c r="F280" s="413" t="s">
        <v>34</v>
      </c>
      <c r="G280" s="413" t="s">
        <v>35</v>
      </c>
      <c r="H280" s="416">
        <v>37.5</v>
      </c>
      <c r="I280" s="425" t="s">
        <v>91</v>
      </c>
      <c r="J280" s="418" t="s">
        <v>197</v>
      </c>
      <c r="K280" s="419">
        <v>9</v>
      </c>
      <c r="L280" s="420"/>
      <c r="M280" s="420"/>
      <c r="X280" s="422"/>
      <c r="Y280" s="422"/>
    </row>
    <row r="281" spans="1:25" s="421" customFormat="1" x14ac:dyDescent="0.2">
      <c r="A281" s="413" t="s">
        <v>7</v>
      </c>
      <c r="B281" s="414">
        <v>40206</v>
      </c>
      <c r="C281" s="414">
        <v>40206</v>
      </c>
      <c r="D281" s="410">
        <v>2010</v>
      </c>
      <c r="E281" s="415" t="s">
        <v>14</v>
      </c>
      <c r="F281" s="413" t="s">
        <v>34</v>
      </c>
      <c r="G281" s="413" t="s">
        <v>35</v>
      </c>
      <c r="H281" s="416">
        <v>-1500</v>
      </c>
      <c r="I281" s="425" t="s">
        <v>82</v>
      </c>
      <c r="J281" s="418" t="s">
        <v>197</v>
      </c>
      <c r="K281" s="419">
        <v>9</v>
      </c>
      <c r="L281" s="420"/>
      <c r="M281" s="420"/>
      <c r="X281" s="422"/>
      <c r="Y281" s="422"/>
    </row>
    <row r="282" spans="1:25" s="421" customFormat="1" x14ac:dyDescent="0.2">
      <c r="A282" s="413" t="s">
        <v>7</v>
      </c>
      <c r="B282" s="414">
        <v>40582</v>
      </c>
      <c r="C282" s="414">
        <v>40582</v>
      </c>
      <c r="D282" s="410">
        <v>2011</v>
      </c>
      <c r="E282" s="415" t="s">
        <v>14</v>
      </c>
      <c r="F282" s="413" t="s">
        <v>34</v>
      </c>
      <c r="G282" s="413" t="s">
        <v>35</v>
      </c>
      <c r="H282" s="416">
        <v>37.5</v>
      </c>
      <c r="I282" s="425" t="s">
        <v>91</v>
      </c>
      <c r="J282" s="418" t="s">
        <v>196</v>
      </c>
      <c r="K282" s="419">
        <v>9</v>
      </c>
      <c r="L282" s="420"/>
      <c r="M282" s="420"/>
      <c r="X282" s="422"/>
      <c r="Y282" s="422"/>
    </row>
    <row r="283" spans="1:25" s="421" customFormat="1" x14ac:dyDescent="0.2">
      <c r="A283" s="413" t="s">
        <v>7</v>
      </c>
      <c r="B283" s="414">
        <v>40582</v>
      </c>
      <c r="C283" s="414">
        <v>40582</v>
      </c>
      <c r="D283" s="410">
        <v>2011</v>
      </c>
      <c r="E283" s="415" t="s">
        <v>14</v>
      </c>
      <c r="F283" s="413" t="s">
        <v>34</v>
      </c>
      <c r="G283" s="413" t="s">
        <v>35</v>
      </c>
      <c r="H283" s="416">
        <v>-1500</v>
      </c>
      <c r="I283" s="425" t="s">
        <v>82</v>
      </c>
      <c r="J283" s="418" t="s">
        <v>196</v>
      </c>
      <c r="K283" s="419">
        <v>9</v>
      </c>
      <c r="L283" s="420"/>
      <c r="M283" s="420"/>
      <c r="X283" s="422"/>
      <c r="Y283" s="422"/>
    </row>
    <row r="284" spans="1:25" s="421" customFormat="1" x14ac:dyDescent="0.2">
      <c r="A284" s="413" t="s">
        <v>7</v>
      </c>
      <c r="B284" s="414">
        <v>40945</v>
      </c>
      <c r="C284" s="414">
        <v>40944</v>
      </c>
      <c r="D284" s="410">
        <v>2012</v>
      </c>
      <c r="E284" s="415" t="s">
        <v>14</v>
      </c>
      <c r="F284" s="413" t="s">
        <v>34</v>
      </c>
      <c r="G284" s="413" t="s">
        <v>35</v>
      </c>
      <c r="H284" s="416">
        <v>37.5</v>
      </c>
      <c r="I284" s="425" t="s">
        <v>91</v>
      </c>
      <c r="J284" s="418" t="s">
        <v>195</v>
      </c>
      <c r="K284" s="419">
        <v>9</v>
      </c>
      <c r="L284" s="420"/>
      <c r="M284" s="420"/>
      <c r="X284" s="422"/>
      <c r="Y284" s="422"/>
    </row>
    <row r="285" spans="1:25" s="421" customFormat="1" x14ac:dyDescent="0.2">
      <c r="A285" s="413" t="s">
        <v>7</v>
      </c>
      <c r="B285" s="414">
        <v>40945</v>
      </c>
      <c r="C285" s="414">
        <v>40944</v>
      </c>
      <c r="D285" s="410">
        <v>2012</v>
      </c>
      <c r="E285" s="415" t="s">
        <v>14</v>
      </c>
      <c r="F285" s="413" t="s">
        <v>34</v>
      </c>
      <c r="G285" s="413" t="s">
        <v>35</v>
      </c>
      <c r="H285" s="416">
        <v>-1500</v>
      </c>
      <c r="I285" s="425" t="s">
        <v>82</v>
      </c>
      <c r="J285" s="418" t="s">
        <v>195</v>
      </c>
      <c r="K285" s="419">
        <v>9</v>
      </c>
      <c r="L285" s="420"/>
      <c r="M285" s="420"/>
      <c r="X285" s="422"/>
      <c r="Y285" s="422"/>
    </row>
    <row r="286" spans="1:25" s="421" customFormat="1" x14ac:dyDescent="0.2">
      <c r="A286" s="413"/>
      <c r="B286" s="414">
        <v>41178</v>
      </c>
      <c r="C286" s="414">
        <v>41178</v>
      </c>
      <c r="D286" s="410">
        <v>2012</v>
      </c>
      <c r="E286" s="415" t="s">
        <v>14</v>
      </c>
      <c r="F286" s="413" t="s">
        <v>34</v>
      </c>
      <c r="G286" s="413" t="s">
        <v>66</v>
      </c>
      <c r="H286" s="416">
        <v>-750</v>
      </c>
      <c r="I286" s="420" t="s">
        <v>374</v>
      </c>
      <c r="J286" s="418"/>
      <c r="K286" s="419">
        <v>9</v>
      </c>
      <c r="L286" s="420"/>
      <c r="M286" s="420"/>
    </row>
    <row r="287" spans="1:25" s="421" customFormat="1" x14ac:dyDescent="0.2">
      <c r="A287" s="413" t="s">
        <v>7</v>
      </c>
      <c r="B287" s="414">
        <v>41327</v>
      </c>
      <c r="C287" s="414">
        <v>41327</v>
      </c>
      <c r="D287" s="410">
        <v>2013</v>
      </c>
      <c r="E287" s="415" t="s">
        <v>14</v>
      </c>
      <c r="F287" s="413" t="s">
        <v>34</v>
      </c>
      <c r="G287" s="413" t="s">
        <v>35</v>
      </c>
      <c r="H287" s="416">
        <v>60</v>
      </c>
      <c r="I287" s="425" t="s">
        <v>91</v>
      </c>
      <c r="J287" s="434" t="s">
        <v>194</v>
      </c>
      <c r="K287" s="419">
        <v>9</v>
      </c>
      <c r="L287" s="420"/>
      <c r="M287" s="420"/>
      <c r="X287" s="422"/>
      <c r="Y287" s="422"/>
    </row>
    <row r="288" spans="1:25" s="421" customFormat="1" x14ac:dyDescent="0.2">
      <c r="A288" s="413" t="s">
        <v>7</v>
      </c>
      <c r="B288" s="414">
        <v>41327</v>
      </c>
      <c r="C288" s="414">
        <v>41327</v>
      </c>
      <c r="D288" s="410">
        <v>2013</v>
      </c>
      <c r="E288" s="415" t="s">
        <v>14</v>
      </c>
      <c r="F288" s="413" t="s">
        <v>34</v>
      </c>
      <c r="G288" s="413" t="s">
        <v>35</v>
      </c>
      <c r="H288" s="416">
        <v>-1500</v>
      </c>
      <c r="I288" s="425" t="s">
        <v>82</v>
      </c>
      <c r="J288" s="434" t="s">
        <v>194</v>
      </c>
      <c r="K288" s="419">
        <v>9</v>
      </c>
      <c r="L288" s="420"/>
      <c r="M288" s="420"/>
      <c r="X288" s="422"/>
      <c r="Y288" s="422"/>
    </row>
    <row r="289" spans="1:25" s="421" customFormat="1" x14ac:dyDescent="0.2">
      <c r="A289" s="413" t="s">
        <v>7</v>
      </c>
      <c r="B289" s="414">
        <v>41750</v>
      </c>
      <c r="C289" s="414">
        <v>41750</v>
      </c>
      <c r="D289" s="410">
        <v>2014</v>
      </c>
      <c r="E289" s="415" t="s">
        <v>14</v>
      </c>
      <c r="F289" s="413" t="s">
        <v>34</v>
      </c>
      <c r="G289" s="413" t="s">
        <v>35</v>
      </c>
      <c r="H289" s="416">
        <v>100</v>
      </c>
      <c r="I289" s="425" t="s">
        <v>91</v>
      </c>
      <c r="J289" s="418" t="s">
        <v>193</v>
      </c>
      <c r="K289" s="419">
        <v>9</v>
      </c>
      <c r="L289" s="420"/>
      <c r="M289" s="420"/>
      <c r="X289" s="422"/>
      <c r="Y289" s="422"/>
    </row>
    <row r="290" spans="1:25" s="421" customFormat="1" x14ac:dyDescent="0.2">
      <c r="A290" s="413" t="s">
        <v>7</v>
      </c>
      <c r="B290" s="414">
        <v>41750</v>
      </c>
      <c r="C290" s="414">
        <v>41750</v>
      </c>
      <c r="D290" s="410">
        <v>2014</v>
      </c>
      <c r="E290" s="415" t="s">
        <v>14</v>
      </c>
      <c r="F290" s="413" t="s">
        <v>34</v>
      </c>
      <c r="G290" s="413" t="s">
        <v>35</v>
      </c>
      <c r="H290" s="416">
        <v>-1500</v>
      </c>
      <c r="I290" s="425" t="s">
        <v>82</v>
      </c>
      <c r="J290" s="418" t="s">
        <v>193</v>
      </c>
      <c r="K290" s="419">
        <v>9</v>
      </c>
      <c r="L290" s="420"/>
      <c r="M290" s="420"/>
      <c r="X290" s="422"/>
      <c r="Y290" s="422"/>
    </row>
    <row r="291" spans="1:25" s="421" customFormat="1" x14ac:dyDescent="0.2">
      <c r="A291" s="413" t="s">
        <v>7</v>
      </c>
      <c r="B291" s="414">
        <v>42079</v>
      </c>
      <c r="C291" s="414">
        <v>42079</v>
      </c>
      <c r="D291" s="410">
        <v>2015</v>
      </c>
      <c r="E291" s="415" t="s">
        <v>14</v>
      </c>
      <c r="F291" s="413" t="s">
        <v>34</v>
      </c>
      <c r="G291" s="413" t="s">
        <v>35</v>
      </c>
      <c r="H291" s="416">
        <v>100</v>
      </c>
      <c r="I291" s="425" t="s">
        <v>91</v>
      </c>
      <c r="J291" s="418" t="s">
        <v>198</v>
      </c>
      <c r="K291" s="419">
        <v>9</v>
      </c>
      <c r="M291" s="433" t="s">
        <v>269</v>
      </c>
      <c r="X291" s="422"/>
      <c r="Y291" s="422"/>
    </row>
    <row r="292" spans="1:25" s="421" customFormat="1" x14ac:dyDescent="0.2">
      <c r="A292" s="413" t="s">
        <v>7</v>
      </c>
      <c r="B292" s="414">
        <v>42079</v>
      </c>
      <c r="C292" s="414">
        <v>42079</v>
      </c>
      <c r="D292" s="410">
        <v>2015</v>
      </c>
      <c r="E292" s="415" t="s">
        <v>14</v>
      </c>
      <c r="F292" s="413" t="s">
        <v>34</v>
      </c>
      <c r="G292" s="413" t="s">
        <v>35</v>
      </c>
      <c r="H292" s="416">
        <v>-1500</v>
      </c>
      <c r="I292" s="425" t="s">
        <v>82</v>
      </c>
      <c r="J292" s="418" t="s">
        <v>198</v>
      </c>
      <c r="K292" s="419">
        <v>9</v>
      </c>
      <c r="M292" s="433" t="s">
        <v>269</v>
      </c>
      <c r="X292" s="422"/>
      <c r="Y292" s="422"/>
    </row>
    <row r="293" spans="1:25" s="421" customFormat="1" x14ac:dyDescent="0.2">
      <c r="A293" s="413" t="s">
        <v>7</v>
      </c>
      <c r="B293" s="414">
        <v>42418</v>
      </c>
      <c r="C293" s="414">
        <v>42421</v>
      </c>
      <c r="D293" s="410">
        <v>2016</v>
      </c>
      <c r="E293" s="415" t="s">
        <v>14</v>
      </c>
      <c r="F293" s="413" t="s">
        <v>34</v>
      </c>
      <c r="G293" s="413" t="s">
        <v>35</v>
      </c>
      <c r="H293" s="416">
        <v>-800</v>
      </c>
      <c r="I293" s="425" t="s">
        <v>82</v>
      </c>
      <c r="J293" s="418">
        <v>8</v>
      </c>
      <c r="K293" s="419">
        <v>9</v>
      </c>
      <c r="L293" s="420"/>
      <c r="M293" s="420"/>
      <c r="X293" s="422"/>
      <c r="Y293" s="422"/>
    </row>
    <row r="294" spans="1:25" s="421" customFormat="1" x14ac:dyDescent="0.2">
      <c r="A294" s="413" t="s">
        <v>7</v>
      </c>
      <c r="B294" s="414">
        <v>42797</v>
      </c>
      <c r="C294" s="414">
        <v>42797</v>
      </c>
      <c r="D294" s="410">
        <v>2017</v>
      </c>
      <c r="E294" s="415" t="s">
        <v>14</v>
      </c>
      <c r="F294" s="410" t="s">
        <v>34</v>
      </c>
      <c r="G294" s="413" t="s">
        <v>35</v>
      </c>
      <c r="H294" s="416">
        <v>100</v>
      </c>
      <c r="I294" s="425" t="s">
        <v>91</v>
      </c>
      <c r="J294" s="418" t="s">
        <v>200</v>
      </c>
      <c r="K294" s="419">
        <v>9</v>
      </c>
      <c r="L294" s="420"/>
      <c r="M294" s="420"/>
      <c r="X294" s="422"/>
      <c r="Y294" s="422"/>
    </row>
    <row r="295" spans="1:25" s="421" customFormat="1" x14ac:dyDescent="0.2">
      <c r="A295" s="413" t="s">
        <v>7</v>
      </c>
      <c r="B295" s="414">
        <v>42797</v>
      </c>
      <c r="C295" s="414">
        <v>42797</v>
      </c>
      <c r="D295" s="410">
        <v>2017</v>
      </c>
      <c r="E295" s="415" t="s">
        <v>14</v>
      </c>
      <c r="F295" s="410" t="s">
        <v>34</v>
      </c>
      <c r="G295" s="413" t="s">
        <v>35</v>
      </c>
      <c r="H295" s="416">
        <v>-1200</v>
      </c>
      <c r="I295" s="425" t="s">
        <v>82</v>
      </c>
      <c r="J295" s="418" t="s">
        <v>200</v>
      </c>
      <c r="K295" s="419">
        <v>9</v>
      </c>
      <c r="L295" s="420"/>
      <c r="M295" s="420"/>
      <c r="X295" s="422"/>
      <c r="Y295" s="422"/>
    </row>
    <row r="296" spans="1:25" s="421" customFormat="1" x14ac:dyDescent="0.2">
      <c r="A296" s="413" t="s">
        <v>7</v>
      </c>
      <c r="B296" s="414">
        <v>43132</v>
      </c>
      <c r="C296" s="414">
        <v>43130</v>
      </c>
      <c r="D296" s="410">
        <v>2018</v>
      </c>
      <c r="E296" s="415" t="s">
        <v>14</v>
      </c>
      <c r="F296" s="410" t="s">
        <v>34</v>
      </c>
      <c r="G296" s="413" t="s">
        <v>35</v>
      </c>
      <c r="H296" s="416">
        <v>100</v>
      </c>
      <c r="I296" s="425" t="s">
        <v>91</v>
      </c>
      <c r="J296" s="418" t="s">
        <v>201</v>
      </c>
      <c r="K296" s="419">
        <v>9</v>
      </c>
      <c r="L296" s="420"/>
      <c r="M296" s="420"/>
      <c r="X296" s="422"/>
      <c r="Y296" s="422"/>
    </row>
    <row r="297" spans="1:25" s="421" customFormat="1" x14ac:dyDescent="0.2">
      <c r="A297" s="413" t="s">
        <v>7</v>
      </c>
      <c r="B297" s="414">
        <v>43132</v>
      </c>
      <c r="C297" s="414">
        <v>43130</v>
      </c>
      <c r="D297" s="410">
        <v>2018</v>
      </c>
      <c r="E297" s="415" t="s">
        <v>14</v>
      </c>
      <c r="F297" s="410" t="s">
        <v>34</v>
      </c>
      <c r="G297" s="413" t="s">
        <v>35</v>
      </c>
      <c r="H297" s="416">
        <v>-1200</v>
      </c>
      <c r="I297" s="425" t="s">
        <v>82</v>
      </c>
      <c r="J297" s="418" t="s">
        <v>201</v>
      </c>
      <c r="K297" s="419">
        <v>9</v>
      </c>
      <c r="L297" s="420"/>
      <c r="M297" s="420"/>
      <c r="X297" s="422"/>
      <c r="Y297" s="422"/>
    </row>
    <row r="298" spans="1:25" s="421" customFormat="1" x14ac:dyDescent="0.2">
      <c r="A298" s="413" t="s">
        <v>7</v>
      </c>
      <c r="B298" s="414">
        <v>43238</v>
      </c>
      <c r="C298" s="414">
        <v>43236</v>
      </c>
      <c r="D298" s="410">
        <v>2018</v>
      </c>
      <c r="E298" s="415" t="s">
        <v>14</v>
      </c>
      <c r="F298" s="413" t="s">
        <v>34</v>
      </c>
      <c r="G298" s="413" t="s">
        <v>35</v>
      </c>
      <c r="H298" s="416">
        <v>-45</v>
      </c>
      <c r="I298" s="425" t="s">
        <v>389</v>
      </c>
      <c r="J298" s="418"/>
      <c r="K298" s="419">
        <v>9</v>
      </c>
      <c r="L298" s="432"/>
      <c r="M298" s="432"/>
    </row>
    <row r="299" spans="1:25" s="421" customFormat="1" x14ac:dyDescent="0.2">
      <c r="A299" s="413" t="s">
        <v>7</v>
      </c>
      <c r="B299" s="414">
        <v>43511</v>
      </c>
      <c r="C299" s="414">
        <v>43511</v>
      </c>
      <c r="D299" s="410">
        <v>2019</v>
      </c>
      <c r="E299" s="415" t="s">
        <v>14</v>
      </c>
      <c r="F299" s="414" t="s">
        <v>34</v>
      </c>
      <c r="G299" s="413" t="s">
        <v>35</v>
      </c>
      <c r="H299" s="416">
        <v>-300</v>
      </c>
      <c r="I299" s="425" t="s">
        <v>82</v>
      </c>
      <c r="J299" s="418">
        <v>3</v>
      </c>
      <c r="K299" s="419">
        <v>9</v>
      </c>
      <c r="L299" s="420"/>
      <c r="M299" s="420"/>
      <c r="X299" s="422"/>
      <c r="Y299" s="422"/>
    </row>
    <row r="300" spans="1:25" s="421" customFormat="1" x14ac:dyDescent="0.2">
      <c r="A300" s="413" t="s">
        <v>7</v>
      </c>
      <c r="B300" s="414">
        <v>43559</v>
      </c>
      <c r="C300" s="414">
        <v>43559</v>
      </c>
      <c r="D300" s="410">
        <v>2019</v>
      </c>
      <c r="E300" s="415" t="s">
        <v>14</v>
      </c>
      <c r="F300" s="414" t="s">
        <v>34</v>
      </c>
      <c r="G300" s="413" t="s">
        <v>35</v>
      </c>
      <c r="H300" s="416">
        <v>-300</v>
      </c>
      <c r="I300" s="425" t="s">
        <v>82</v>
      </c>
      <c r="J300" s="418">
        <v>3</v>
      </c>
      <c r="K300" s="419">
        <v>9</v>
      </c>
      <c r="L300" s="420"/>
      <c r="M300" s="420"/>
      <c r="X300" s="422"/>
      <c r="Y300" s="422"/>
    </row>
    <row r="301" spans="1:25" s="421" customFormat="1" x14ac:dyDescent="0.2">
      <c r="A301" s="413" t="s">
        <v>7</v>
      </c>
      <c r="B301" s="414">
        <v>43647</v>
      </c>
      <c r="C301" s="414">
        <v>43647</v>
      </c>
      <c r="D301" s="410">
        <v>2019</v>
      </c>
      <c r="E301" s="415" t="s">
        <v>14</v>
      </c>
      <c r="F301" s="413" t="s">
        <v>34</v>
      </c>
      <c r="G301" s="413" t="s">
        <v>35</v>
      </c>
      <c r="H301" s="416">
        <v>-300</v>
      </c>
      <c r="I301" s="425" t="s">
        <v>82</v>
      </c>
      <c r="J301" s="418">
        <v>3</v>
      </c>
      <c r="K301" s="419">
        <v>9</v>
      </c>
      <c r="L301" s="420"/>
      <c r="M301" s="420"/>
      <c r="X301" s="422"/>
      <c r="Y301" s="422"/>
    </row>
    <row r="302" spans="1:25" s="421" customFormat="1" x14ac:dyDescent="0.2">
      <c r="A302" s="413" t="s">
        <v>7</v>
      </c>
      <c r="B302" s="414">
        <v>43732</v>
      </c>
      <c r="C302" s="414">
        <v>43732</v>
      </c>
      <c r="D302" s="410">
        <v>2019</v>
      </c>
      <c r="E302" s="415" t="s">
        <v>14</v>
      </c>
      <c r="F302" s="414" t="s">
        <v>34</v>
      </c>
      <c r="G302" s="413" t="s">
        <v>35</v>
      </c>
      <c r="H302" s="416">
        <v>-300</v>
      </c>
      <c r="I302" s="425" t="s">
        <v>82</v>
      </c>
      <c r="J302" s="418">
        <v>3</v>
      </c>
      <c r="K302" s="419">
        <v>9</v>
      </c>
      <c r="L302" s="420"/>
      <c r="M302" s="420"/>
      <c r="X302" s="422"/>
      <c r="Y302" s="422"/>
    </row>
    <row r="303" spans="1:25" s="421" customFormat="1" x14ac:dyDescent="0.2">
      <c r="A303" s="413" t="s">
        <v>7</v>
      </c>
      <c r="B303" s="414">
        <v>39346</v>
      </c>
      <c r="C303" s="414">
        <v>39345</v>
      </c>
      <c r="D303" s="410">
        <v>2007</v>
      </c>
      <c r="E303" s="415" t="s">
        <v>13</v>
      </c>
      <c r="F303" s="413" t="s">
        <v>70</v>
      </c>
      <c r="G303" s="413" t="s">
        <v>35</v>
      </c>
      <c r="H303" s="416">
        <v>-2460</v>
      </c>
      <c r="I303" s="417" t="s">
        <v>13</v>
      </c>
      <c r="J303" s="418"/>
      <c r="K303" s="419">
        <v>10</v>
      </c>
      <c r="L303" s="420"/>
      <c r="M303" s="420"/>
      <c r="X303" s="422"/>
      <c r="Y303" s="422"/>
    </row>
    <row r="304" spans="1:25" s="421" customFormat="1" x14ac:dyDescent="0.2">
      <c r="A304" s="413" t="s">
        <v>7</v>
      </c>
      <c r="B304" s="414">
        <v>39534</v>
      </c>
      <c r="C304" s="414">
        <v>39529</v>
      </c>
      <c r="D304" s="410">
        <v>2008</v>
      </c>
      <c r="E304" s="415" t="s">
        <v>13</v>
      </c>
      <c r="F304" s="413" t="s">
        <v>70</v>
      </c>
      <c r="G304" s="413" t="s">
        <v>35</v>
      </c>
      <c r="H304" s="416">
        <v>-480</v>
      </c>
      <c r="I304" s="417" t="s">
        <v>13</v>
      </c>
      <c r="J304" s="418"/>
      <c r="K304" s="419">
        <v>10</v>
      </c>
      <c r="L304" s="420"/>
      <c r="M304" s="420"/>
      <c r="X304" s="422"/>
      <c r="Y304" s="422"/>
    </row>
    <row r="305" spans="1:25" s="421" customFormat="1" x14ac:dyDescent="0.2">
      <c r="A305" s="413" t="s">
        <v>7</v>
      </c>
      <c r="B305" s="414">
        <v>39743</v>
      </c>
      <c r="C305" s="414">
        <v>39739</v>
      </c>
      <c r="D305" s="410">
        <v>2008</v>
      </c>
      <c r="E305" s="415" t="s">
        <v>13</v>
      </c>
      <c r="F305" s="413" t="s">
        <v>70</v>
      </c>
      <c r="G305" s="413" t="s">
        <v>35</v>
      </c>
      <c r="H305" s="416">
        <v>-440</v>
      </c>
      <c r="I305" s="417" t="s">
        <v>13</v>
      </c>
      <c r="J305" s="418"/>
      <c r="K305" s="419">
        <v>10</v>
      </c>
      <c r="L305" s="420"/>
      <c r="M305" s="420"/>
      <c r="X305" s="422"/>
      <c r="Y305" s="422"/>
    </row>
    <row r="306" spans="1:25" s="421" customFormat="1" x14ac:dyDescent="0.2">
      <c r="A306" s="413" t="s">
        <v>7</v>
      </c>
      <c r="B306" s="414">
        <v>39787</v>
      </c>
      <c r="C306" s="414">
        <v>39786</v>
      </c>
      <c r="D306" s="410">
        <v>2008</v>
      </c>
      <c r="E306" s="415" t="s">
        <v>13</v>
      </c>
      <c r="F306" s="413" t="s">
        <v>70</v>
      </c>
      <c r="G306" s="413" t="s">
        <v>35</v>
      </c>
      <c r="H306" s="416">
        <v>-480</v>
      </c>
      <c r="I306" s="417" t="s">
        <v>13</v>
      </c>
      <c r="J306" s="418"/>
      <c r="K306" s="419">
        <v>10</v>
      </c>
      <c r="L306" s="420"/>
      <c r="M306" s="420"/>
      <c r="X306" s="422"/>
      <c r="Y306" s="422"/>
    </row>
    <row r="307" spans="1:25" s="421" customFormat="1" x14ac:dyDescent="0.2">
      <c r="A307" s="413" t="s">
        <v>7</v>
      </c>
      <c r="B307" s="414">
        <v>40704</v>
      </c>
      <c r="C307" s="414">
        <v>40704</v>
      </c>
      <c r="D307" s="410">
        <v>2011</v>
      </c>
      <c r="E307" s="415" t="s">
        <v>13</v>
      </c>
      <c r="F307" s="413" t="s">
        <v>34</v>
      </c>
      <c r="G307" s="413" t="s">
        <v>35</v>
      </c>
      <c r="H307" s="416">
        <v>-1500</v>
      </c>
      <c r="I307" s="417" t="s">
        <v>13</v>
      </c>
      <c r="J307" s="418"/>
      <c r="K307" s="419">
        <v>10</v>
      </c>
      <c r="L307" s="420"/>
      <c r="M307" s="420"/>
      <c r="X307" s="422"/>
      <c r="Y307" s="422"/>
    </row>
    <row r="308" spans="1:25" s="421" customFormat="1" x14ac:dyDescent="0.2">
      <c r="A308" s="413" t="s">
        <v>7</v>
      </c>
      <c r="B308" s="414">
        <v>40742</v>
      </c>
      <c r="C308" s="414">
        <v>40740</v>
      </c>
      <c r="D308" s="410">
        <v>2011</v>
      </c>
      <c r="E308" s="415" t="s">
        <v>13</v>
      </c>
      <c r="F308" s="413" t="s">
        <v>34</v>
      </c>
      <c r="G308" s="413" t="s">
        <v>35</v>
      </c>
      <c r="H308" s="416">
        <v>-1500</v>
      </c>
      <c r="I308" s="417" t="s">
        <v>13</v>
      </c>
      <c r="J308" s="418"/>
      <c r="K308" s="419">
        <v>10</v>
      </c>
      <c r="L308" s="420"/>
      <c r="M308" s="420"/>
      <c r="X308" s="422"/>
      <c r="Y308" s="422"/>
    </row>
    <row r="309" spans="1:25" s="421" customFormat="1" x14ac:dyDescent="0.2">
      <c r="A309" s="413" t="s">
        <v>7</v>
      </c>
      <c r="B309" s="414">
        <v>40764</v>
      </c>
      <c r="C309" s="414">
        <v>40754</v>
      </c>
      <c r="D309" s="410">
        <v>2011</v>
      </c>
      <c r="E309" s="415" t="s">
        <v>13</v>
      </c>
      <c r="F309" s="413" t="s">
        <v>34</v>
      </c>
      <c r="G309" s="413" t="s">
        <v>35</v>
      </c>
      <c r="H309" s="416">
        <v>-1500</v>
      </c>
      <c r="I309" s="417" t="s">
        <v>13</v>
      </c>
      <c r="J309" s="418"/>
      <c r="K309" s="419">
        <v>10</v>
      </c>
      <c r="L309" s="420"/>
      <c r="M309" s="420"/>
      <c r="X309" s="422"/>
      <c r="Y309" s="422"/>
    </row>
    <row r="310" spans="1:25" s="421" customFormat="1" x14ac:dyDescent="0.2">
      <c r="A310" s="413" t="s">
        <v>7</v>
      </c>
      <c r="B310" s="414">
        <v>40793</v>
      </c>
      <c r="C310" s="414">
        <v>40792</v>
      </c>
      <c r="D310" s="410">
        <v>2011</v>
      </c>
      <c r="E310" s="415" t="s">
        <v>13</v>
      </c>
      <c r="F310" s="413" t="s">
        <v>34</v>
      </c>
      <c r="G310" s="413" t="s">
        <v>35</v>
      </c>
      <c r="H310" s="416">
        <v>-1500</v>
      </c>
      <c r="I310" s="417" t="s">
        <v>13</v>
      </c>
      <c r="J310" s="418"/>
      <c r="K310" s="419">
        <v>10</v>
      </c>
      <c r="L310" s="420"/>
      <c r="M310" s="420"/>
      <c r="X310" s="422"/>
      <c r="Y310" s="422"/>
    </row>
    <row r="311" spans="1:25" s="421" customFormat="1" x14ac:dyDescent="0.2">
      <c r="A311" s="413" t="s">
        <v>7</v>
      </c>
      <c r="B311" s="414">
        <v>40841</v>
      </c>
      <c r="C311" s="414">
        <v>40840</v>
      </c>
      <c r="D311" s="410">
        <v>2011</v>
      </c>
      <c r="E311" s="415" t="s">
        <v>13</v>
      </c>
      <c r="F311" s="413" t="s">
        <v>34</v>
      </c>
      <c r="G311" s="413" t="s">
        <v>35</v>
      </c>
      <c r="H311" s="416">
        <v>-1500</v>
      </c>
      <c r="I311" s="417" t="s">
        <v>13</v>
      </c>
      <c r="J311" s="418"/>
      <c r="K311" s="419">
        <v>10</v>
      </c>
      <c r="L311" s="420"/>
      <c r="M311" s="420"/>
      <c r="X311" s="422"/>
      <c r="Y311" s="422"/>
    </row>
    <row r="312" spans="1:25" s="421" customFormat="1" x14ac:dyDescent="0.2">
      <c r="A312" s="413" t="s">
        <v>7</v>
      </c>
      <c r="B312" s="414">
        <v>40875</v>
      </c>
      <c r="C312" s="414">
        <v>40874</v>
      </c>
      <c r="D312" s="410">
        <v>2011</v>
      </c>
      <c r="E312" s="415" t="s">
        <v>13</v>
      </c>
      <c r="F312" s="413" t="s">
        <v>34</v>
      </c>
      <c r="G312" s="413" t="s">
        <v>35</v>
      </c>
      <c r="H312" s="416">
        <v>-1500</v>
      </c>
      <c r="I312" s="417" t="s">
        <v>13</v>
      </c>
      <c r="J312" s="418"/>
      <c r="K312" s="419">
        <v>10</v>
      </c>
      <c r="L312" s="420"/>
      <c r="M312" s="420"/>
      <c r="X312" s="422"/>
      <c r="Y312" s="422"/>
    </row>
    <row r="313" spans="1:25" s="421" customFormat="1" x14ac:dyDescent="0.2">
      <c r="A313" s="413" t="s">
        <v>7</v>
      </c>
      <c r="B313" s="414">
        <v>40896</v>
      </c>
      <c r="C313" s="414">
        <v>40895</v>
      </c>
      <c r="D313" s="410">
        <v>2011</v>
      </c>
      <c r="E313" s="415" t="s">
        <v>13</v>
      </c>
      <c r="F313" s="413" t="s">
        <v>34</v>
      </c>
      <c r="G313" s="413" t="s">
        <v>35</v>
      </c>
      <c r="H313" s="416">
        <v>-1500</v>
      </c>
      <c r="I313" s="417" t="s">
        <v>13</v>
      </c>
      <c r="J313" s="418"/>
      <c r="K313" s="419">
        <v>10</v>
      </c>
      <c r="L313" s="420"/>
      <c r="M313" s="420"/>
      <c r="X313" s="422"/>
      <c r="Y313" s="422"/>
    </row>
    <row r="314" spans="1:25" s="421" customFormat="1" x14ac:dyDescent="0.2">
      <c r="A314" s="413" t="s">
        <v>7</v>
      </c>
      <c r="B314" s="414">
        <v>40938</v>
      </c>
      <c r="C314" s="414">
        <v>40938</v>
      </c>
      <c r="D314" s="410">
        <v>2012</v>
      </c>
      <c r="E314" s="415" t="s">
        <v>13</v>
      </c>
      <c r="F314" s="413" t="s">
        <v>34</v>
      </c>
      <c r="G314" s="413" t="s">
        <v>35</v>
      </c>
      <c r="H314" s="416">
        <v>-1500</v>
      </c>
      <c r="I314" s="417" t="s">
        <v>13</v>
      </c>
      <c r="J314" s="418"/>
      <c r="K314" s="419">
        <v>10</v>
      </c>
      <c r="L314" s="420"/>
      <c r="M314" s="420"/>
      <c r="X314" s="422"/>
      <c r="Y314" s="422"/>
    </row>
    <row r="315" spans="1:25" s="421" customFormat="1" x14ac:dyDescent="0.2">
      <c r="A315" s="413" t="s">
        <v>7</v>
      </c>
      <c r="B315" s="414">
        <v>41071</v>
      </c>
      <c r="C315" s="414">
        <v>41071</v>
      </c>
      <c r="D315" s="410">
        <v>2012</v>
      </c>
      <c r="E315" s="415" t="s">
        <v>13</v>
      </c>
      <c r="F315" s="413" t="s">
        <v>34</v>
      </c>
      <c r="G315" s="413" t="s">
        <v>35</v>
      </c>
      <c r="H315" s="416">
        <v>-1500</v>
      </c>
      <c r="I315" s="417" t="s">
        <v>13</v>
      </c>
      <c r="J315" s="418"/>
      <c r="K315" s="419">
        <v>10</v>
      </c>
      <c r="L315" s="420"/>
      <c r="M315" s="420"/>
      <c r="X315" s="422"/>
      <c r="Y315" s="422"/>
    </row>
    <row r="316" spans="1:25" s="421" customFormat="1" x14ac:dyDescent="0.2">
      <c r="A316" s="413" t="s">
        <v>7</v>
      </c>
      <c r="B316" s="414">
        <v>41164</v>
      </c>
      <c r="C316" s="414">
        <v>41160</v>
      </c>
      <c r="D316" s="410">
        <v>2012</v>
      </c>
      <c r="E316" s="415" t="s">
        <v>13</v>
      </c>
      <c r="F316" s="413" t="s">
        <v>34</v>
      </c>
      <c r="G316" s="413" t="s">
        <v>35</v>
      </c>
      <c r="H316" s="416">
        <v>-1500</v>
      </c>
      <c r="I316" s="417" t="s">
        <v>13</v>
      </c>
      <c r="J316" s="418"/>
      <c r="K316" s="419">
        <v>10</v>
      </c>
      <c r="L316" s="420"/>
      <c r="M316" s="420"/>
      <c r="X316" s="422"/>
      <c r="Y316" s="422"/>
    </row>
    <row r="317" spans="1:25" s="421" customFormat="1" x14ac:dyDescent="0.2">
      <c r="A317" s="413" t="s">
        <v>7</v>
      </c>
      <c r="B317" s="414">
        <v>41271</v>
      </c>
      <c r="C317" s="414">
        <v>41271</v>
      </c>
      <c r="D317" s="410">
        <v>2012</v>
      </c>
      <c r="E317" s="415" t="s">
        <v>13</v>
      </c>
      <c r="F317" s="413" t="s">
        <v>34</v>
      </c>
      <c r="G317" s="413" t="s">
        <v>35</v>
      </c>
      <c r="H317" s="416">
        <v>-1000</v>
      </c>
      <c r="I317" s="417" t="s">
        <v>13</v>
      </c>
      <c r="J317" s="418"/>
      <c r="K317" s="419">
        <v>10</v>
      </c>
      <c r="L317" s="420"/>
      <c r="M317" s="420"/>
      <c r="X317" s="422"/>
      <c r="Y317" s="422"/>
    </row>
    <row r="318" spans="1:25" s="421" customFormat="1" x14ac:dyDescent="0.2">
      <c r="A318" s="413" t="s">
        <v>7</v>
      </c>
      <c r="B318" s="414">
        <v>41305</v>
      </c>
      <c r="C318" s="414">
        <v>41274</v>
      </c>
      <c r="D318" s="410">
        <v>2012</v>
      </c>
      <c r="E318" s="415" t="s">
        <v>13</v>
      </c>
      <c r="F318" s="413" t="s">
        <v>34</v>
      </c>
      <c r="G318" s="413" t="s">
        <v>35</v>
      </c>
      <c r="H318" s="416">
        <v>-1073.77</v>
      </c>
      <c r="I318" s="417" t="s">
        <v>13</v>
      </c>
      <c r="J318" s="418"/>
      <c r="K318" s="419">
        <v>10</v>
      </c>
      <c r="L318" s="420"/>
      <c r="M318" s="420"/>
      <c r="X318" s="422"/>
      <c r="Y318" s="422"/>
    </row>
    <row r="319" spans="1:25" s="421" customFormat="1" x14ac:dyDescent="0.2">
      <c r="A319" s="413" t="s">
        <v>7</v>
      </c>
      <c r="B319" s="414">
        <v>41351</v>
      </c>
      <c r="C319" s="414">
        <v>41349</v>
      </c>
      <c r="D319" s="410">
        <v>2013</v>
      </c>
      <c r="E319" s="415" t="s">
        <v>13</v>
      </c>
      <c r="F319" s="413" t="s">
        <v>34</v>
      </c>
      <c r="G319" s="413" t="s">
        <v>35</v>
      </c>
      <c r="H319" s="416">
        <v>-375</v>
      </c>
      <c r="I319" s="417" t="s">
        <v>13</v>
      </c>
      <c r="J319" s="418"/>
      <c r="K319" s="419">
        <v>10</v>
      </c>
      <c r="L319" s="420"/>
      <c r="M319" s="420"/>
      <c r="X319" s="422"/>
      <c r="Y319" s="422"/>
    </row>
    <row r="320" spans="1:25" s="421" customFormat="1" x14ac:dyDescent="0.2">
      <c r="A320" s="413" t="s">
        <v>7</v>
      </c>
      <c r="B320" s="414">
        <v>41505</v>
      </c>
      <c r="C320" s="414">
        <v>41505</v>
      </c>
      <c r="D320" s="410">
        <v>2013</v>
      </c>
      <c r="E320" s="415" t="s">
        <v>13</v>
      </c>
      <c r="F320" s="413" t="s">
        <v>34</v>
      </c>
      <c r="G320" s="413" t="s">
        <v>35</v>
      </c>
      <c r="H320" s="416">
        <v>-500</v>
      </c>
      <c r="I320" s="417" t="s">
        <v>13</v>
      </c>
      <c r="J320" s="418"/>
      <c r="K320" s="419">
        <v>10</v>
      </c>
      <c r="L320" s="420"/>
      <c r="M320" s="420"/>
      <c r="X320" s="422"/>
      <c r="Y320" s="422"/>
    </row>
    <row r="321" spans="1:25" s="421" customFormat="1" x14ac:dyDescent="0.2">
      <c r="A321" s="413" t="s">
        <v>7</v>
      </c>
      <c r="B321" s="414">
        <v>41647</v>
      </c>
      <c r="C321" s="414">
        <v>41645</v>
      </c>
      <c r="D321" s="410">
        <v>2014</v>
      </c>
      <c r="E321" s="415" t="s">
        <v>13</v>
      </c>
      <c r="F321" s="413" t="s">
        <v>34</v>
      </c>
      <c r="G321" s="413" t="s">
        <v>35</v>
      </c>
      <c r="H321" s="416">
        <v>-500</v>
      </c>
      <c r="I321" s="417" t="s">
        <v>13</v>
      </c>
      <c r="J321" s="418">
        <v>4</v>
      </c>
      <c r="K321" s="419">
        <v>10</v>
      </c>
      <c r="L321" s="420"/>
      <c r="M321" s="420"/>
      <c r="X321" s="422"/>
      <c r="Y321" s="422"/>
    </row>
    <row r="322" spans="1:25" s="421" customFormat="1" x14ac:dyDescent="0.2">
      <c r="A322" s="413" t="s">
        <v>7</v>
      </c>
      <c r="B322" s="414">
        <v>41835</v>
      </c>
      <c r="C322" s="414">
        <v>41835</v>
      </c>
      <c r="D322" s="410">
        <v>2014</v>
      </c>
      <c r="E322" s="415" t="s">
        <v>13</v>
      </c>
      <c r="F322" s="413" t="s">
        <v>34</v>
      </c>
      <c r="G322" s="413" t="s">
        <v>35</v>
      </c>
      <c r="H322" s="416">
        <v>-500</v>
      </c>
      <c r="I322" s="417" t="s">
        <v>13</v>
      </c>
      <c r="J322" s="418">
        <v>4</v>
      </c>
      <c r="K322" s="419">
        <v>10</v>
      </c>
      <c r="L322" s="420"/>
      <c r="M322" s="420"/>
      <c r="X322" s="422"/>
      <c r="Y322" s="422"/>
    </row>
    <row r="323" spans="1:25" s="421" customFormat="1" x14ac:dyDescent="0.2">
      <c r="A323" s="413" t="s">
        <v>7</v>
      </c>
      <c r="B323" s="414">
        <v>41835</v>
      </c>
      <c r="C323" s="414">
        <v>41835</v>
      </c>
      <c r="D323" s="410">
        <v>2014</v>
      </c>
      <c r="E323" s="415" t="s">
        <v>13</v>
      </c>
      <c r="F323" s="413" t="s">
        <v>34</v>
      </c>
      <c r="G323" s="413" t="s">
        <v>35</v>
      </c>
      <c r="H323" s="416">
        <v>-125</v>
      </c>
      <c r="I323" s="417" t="s">
        <v>13</v>
      </c>
      <c r="J323" s="418">
        <v>1</v>
      </c>
      <c r="K323" s="419">
        <v>10</v>
      </c>
      <c r="L323" s="420"/>
      <c r="M323" s="420"/>
      <c r="X323" s="422"/>
      <c r="Y323" s="422"/>
    </row>
    <row r="324" spans="1:25" s="421" customFormat="1" x14ac:dyDescent="0.2">
      <c r="A324" s="413" t="s">
        <v>7</v>
      </c>
      <c r="B324" s="414">
        <v>41835</v>
      </c>
      <c r="C324" s="414">
        <v>41835</v>
      </c>
      <c r="D324" s="410">
        <v>2014</v>
      </c>
      <c r="E324" s="415" t="s">
        <v>13</v>
      </c>
      <c r="F324" s="413" t="s">
        <v>34</v>
      </c>
      <c r="G324" s="413" t="s">
        <v>35</v>
      </c>
      <c r="H324" s="416">
        <v>-125</v>
      </c>
      <c r="I324" s="417" t="s">
        <v>13</v>
      </c>
      <c r="J324" s="418">
        <v>1</v>
      </c>
      <c r="K324" s="419">
        <v>10</v>
      </c>
      <c r="L324" s="420"/>
      <c r="M324" s="420"/>
      <c r="X324" s="422"/>
      <c r="Y324" s="422"/>
    </row>
    <row r="325" spans="1:25" s="421" customFormat="1" x14ac:dyDescent="0.2">
      <c r="A325" s="413" t="s">
        <v>7</v>
      </c>
      <c r="B325" s="414">
        <v>41835</v>
      </c>
      <c r="C325" s="414">
        <v>41835</v>
      </c>
      <c r="D325" s="410">
        <v>2014</v>
      </c>
      <c r="E325" s="415" t="s">
        <v>13</v>
      </c>
      <c r="F325" s="413" t="s">
        <v>34</v>
      </c>
      <c r="G325" s="413" t="s">
        <v>35</v>
      </c>
      <c r="H325" s="416">
        <v>-125</v>
      </c>
      <c r="I325" s="417" t="s">
        <v>13</v>
      </c>
      <c r="J325" s="418">
        <v>1</v>
      </c>
      <c r="K325" s="419">
        <v>10</v>
      </c>
      <c r="L325" s="420"/>
      <c r="M325" s="420"/>
      <c r="X325" s="422"/>
      <c r="Y325" s="422"/>
    </row>
    <row r="326" spans="1:25" s="421" customFormat="1" x14ac:dyDescent="0.2">
      <c r="A326" s="413" t="s">
        <v>7</v>
      </c>
      <c r="B326" s="414">
        <v>41991</v>
      </c>
      <c r="C326" s="414">
        <v>41991</v>
      </c>
      <c r="D326" s="410">
        <v>2014</v>
      </c>
      <c r="E326" s="415" t="s">
        <v>13</v>
      </c>
      <c r="F326" s="413" t="s">
        <v>34</v>
      </c>
      <c r="G326" s="413" t="s">
        <v>35</v>
      </c>
      <c r="H326" s="416">
        <v>-750</v>
      </c>
      <c r="I326" s="417" t="s">
        <v>13</v>
      </c>
      <c r="J326" s="418">
        <v>6</v>
      </c>
      <c r="K326" s="419">
        <v>10</v>
      </c>
      <c r="L326" s="420"/>
      <c r="M326" s="420"/>
      <c r="X326" s="422"/>
      <c r="Y326" s="422"/>
    </row>
    <row r="327" spans="1:25" s="421" customFormat="1" x14ac:dyDescent="0.2">
      <c r="A327" s="413" t="s">
        <v>7</v>
      </c>
      <c r="B327" s="414">
        <v>42767</v>
      </c>
      <c r="C327" s="414">
        <v>42760</v>
      </c>
      <c r="D327" s="410">
        <v>2017</v>
      </c>
      <c r="E327" s="415" t="s">
        <v>13</v>
      </c>
      <c r="F327" s="410" t="s">
        <v>34</v>
      </c>
      <c r="G327" s="413" t="s">
        <v>35</v>
      </c>
      <c r="H327" s="416">
        <v>-750</v>
      </c>
      <c r="I327" s="417" t="s">
        <v>13</v>
      </c>
      <c r="J327" s="418"/>
      <c r="K327" s="419">
        <v>10</v>
      </c>
      <c r="L327" s="420"/>
      <c r="M327" s="420"/>
      <c r="X327" s="422"/>
      <c r="Y327" s="422"/>
    </row>
    <row r="328" spans="1:25" s="421" customFormat="1" x14ac:dyDescent="0.2">
      <c r="A328" s="413" t="s">
        <v>7</v>
      </c>
      <c r="B328" s="414">
        <v>42975</v>
      </c>
      <c r="C328" s="414">
        <v>42971</v>
      </c>
      <c r="D328" s="410">
        <v>2017</v>
      </c>
      <c r="E328" s="415" t="s">
        <v>13</v>
      </c>
      <c r="F328" s="410" t="s">
        <v>34</v>
      </c>
      <c r="G328" s="413" t="s">
        <v>35</v>
      </c>
      <c r="H328" s="416">
        <v>-2450</v>
      </c>
      <c r="I328" s="417" t="s">
        <v>13</v>
      </c>
      <c r="J328" s="418"/>
      <c r="K328" s="419">
        <v>10</v>
      </c>
      <c r="L328" s="420"/>
      <c r="M328" s="420"/>
      <c r="X328" s="422"/>
      <c r="Y328" s="422"/>
    </row>
    <row r="329" spans="1:25" s="421" customFormat="1" x14ac:dyDescent="0.2">
      <c r="A329" s="413" t="s">
        <v>7</v>
      </c>
      <c r="B329" s="414">
        <v>43046</v>
      </c>
      <c r="C329" s="414">
        <v>43045</v>
      </c>
      <c r="D329" s="410">
        <v>2017</v>
      </c>
      <c r="E329" s="415" t="s">
        <v>28</v>
      </c>
      <c r="F329" s="410" t="s">
        <v>34</v>
      </c>
      <c r="G329" s="413" t="s">
        <v>35</v>
      </c>
      <c r="H329" s="416">
        <v>-100</v>
      </c>
      <c r="I329" s="425" t="s">
        <v>82</v>
      </c>
      <c r="J329" s="418">
        <v>1</v>
      </c>
      <c r="K329" s="419">
        <v>10</v>
      </c>
      <c r="L329" s="420"/>
      <c r="M329" s="420"/>
      <c r="X329" s="422"/>
      <c r="Y329" s="422"/>
    </row>
    <row r="330" spans="1:25" s="421" customFormat="1" x14ac:dyDescent="0.2">
      <c r="A330" s="413" t="s">
        <v>7</v>
      </c>
      <c r="B330" s="414">
        <v>43060</v>
      </c>
      <c r="C330" s="414">
        <v>43057</v>
      </c>
      <c r="D330" s="410">
        <v>2017</v>
      </c>
      <c r="E330" s="415" t="s">
        <v>28</v>
      </c>
      <c r="F330" s="410" t="s">
        <v>34</v>
      </c>
      <c r="G330" s="413" t="s">
        <v>35</v>
      </c>
      <c r="H330" s="416">
        <v>-1300</v>
      </c>
      <c r="I330" s="425" t="s">
        <v>82</v>
      </c>
      <c r="J330" s="418"/>
      <c r="K330" s="419">
        <v>10</v>
      </c>
      <c r="L330" s="420" t="s">
        <v>52</v>
      </c>
      <c r="M330" s="420"/>
      <c r="X330" s="422"/>
      <c r="Y330" s="422"/>
    </row>
    <row r="331" spans="1:25" s="421" customFormat="1" x14ac:dyDescent="0.2">
      <c r="A331" s="413" t="s">
        <v>7</v>
      </c>
      <c r="B331" s="414">
        <v>43308</v>
      </c>
      <c r="C331" s="414">
        <v>43308</v>
      </c>
      <c r="D331" s="410">
        <v>2018</v>
      </c>
      <c r="E331" s="415" t="s">
        <v>28</v>
      </c>
      <c r="F331" s="413" t="s">
        <v>34</v>
      </c>
      <c r="G331" s="413" t="s">
        <v>35</v>
      </c>
      <c r="H331" s="416">
        <v>-45</v>
      </c>
      <c r="I331" s="425" t="s">
        <v>389</v>
      </c>
      <c r="J331" s="418"/>
      <c r="K331" s="419">
        <v>10</v>
      </c>
      <c r="L331" s="420"/>
      <c r="M331" s="420"/>
    </row>
    <row r="332" spans="1:25" s="421" customFormat="1" x14ac:dyDescent="0.2">
      <c r="A332" s="413" t="s">
        <v>7</v>
      </c>
      <c r="B332" s="414">
        <v>43535</v>
      </c>
      <c r="C332" s="414">
        <v>43534</v>
      </c>
      <c r="D332" s="410">
        <v>2019</v>
      </c>
      <c r="E332" s="415" t="s">
        <v>28</v>
      </c>
      <c r="F332" s="413" t="s">
        <v>34</v>
      </c>
      <c r="G332" s="413" t="s">
        <v>35</v>
      </c>
      <c r="H332" s="416">
        <v>-300</v>
      </c>
      <c r="I332" s="425" t="s">
        <v>82</v>
      </c>
      <c r="J332" s="418">
        <v>3</v>
      </c>
      <c r="K332" s="419">
        <v>10</v>
      </c>
      <c r="L332" s="420"/>
      <c r="M332" s="420"/>
      <c r="X332" s="422"/>
      <c r="Y332" s="422"/>
    </row>
    <row r="333" spans="1:25" s="421" customFormat="1" x14ac:dyDescent="0.2">
      <c r="A333" s="413" t="s">
        <v>7</v>
      </c>
      <c r="B333" s="414">
        <v>43641</v>
      </c>
      <c r="C333" s="414">
        <v>43641</v>
      </c>
      <c r="D333" s="410">
        <v>2019</v>
      </c>
      <c r="E333" s="415" t="s">
        <v>28</v>
      </c>
      <c r="F333" s="413" t="s">
        <v>34</v>
      </c>
      <c r="G333" s="413" t="s">
        <v>35</v>
      </c>
      <c r="H333" s="416">
        <v>-300</v>
      </c>
      <c r="I333" s="425" t="s">
        <v>82</v>
      </c>
      <c r="J333" s="418">
        <v>3</v>
      </c>
      <c r="K333" s="419">
        <v>10</v>
      </c>
      <c r="L333" s="420"/>
      <c r="M333" s="420"/>
      <c r="X333" s="422"/>
      <c r="Y333" s="422"/>
    </row>
    <row r="334" spans="1:25" s="421" customFormat="1" x14ac:dyDescent="0.2">
      <c r="A334" s="413" t="s">
        <v>7</v>
      </c>
      <c r="B334" s="414">
        <v>43641</v>
      </c>
      <c r="C334" s="414">
        <v>43641</v>
      </c>
      <c r="D334" s="410">
        <v>2019</v>
      </c>
      <c r="E334" s="415" t="s">
        <v>28</v>
      </c>
      <c r="F334" s="413" t="s">
        <v>34</v>
      </c>
      <c r="G334" s="413" t="s">
        <v>35</v>
      </c>
      <c r="H334" s="416">
        <v>-300</v>
      </c>
      <c r="I334" s="425" t="s">
        <v>82</v>
      </c>
      <c r="J334" s="418">
        <v>3</v>
      </c>
      <c r="K334" s="419">
        <v>10</v>
      </c>
      <c r="L334" s="420"/>
      <c r="M334" s="420"/>
      <c r="X334" s="422"/>
      <c r="Y334" s="422"/>
    </row>
    <row r="335" spans="1:25" s="421" customFormat="1" x14ac:dyDescent="0.2">
      <c r="A335" s="413" t="s">
        <v>7</v>
      </c>
      <c r="B335" s="414">
        <v>43776</v>
      </c>
      <c r="C335" s="414">
        <v>43774</v>
      </c>
      <c r="D335" s="410">
        <v>2019</v>
      </c>
      <c r="E335" s="415" t="s">
        <v>28</v>
      </c>
      <c r="F335" s="413" t="s">
        <v>34</v>
      </c>
      <c r="G335" s="413" t="s">
        <v>35</v>
      </c>
      <c r="H335" s="416">
        <v>-300</v>
      </c>
      <c r="I335" s="425" t="s">
        <v>82</v>
      </c>
      <c r="J335" s="418">
        <v>3</v>
      </c>
      <c r="K335" s="419">
        <v>10</v>
      </c>
      <c r="L335" s="420"/>
      <c r="M335" s="420"/>
      <c r="X335" s="422"/>
      <c r="Y335" s="422"/>
    </row>
    <row r="336" spans="1:25" s="421" customFormat="1" x14ac:dyDescent="0.2">
      <c r="A336" s="443" t="s">
        <v>7</v>
      </c>
      <c r="B336" s="444">
        <v>39052</v>
      </c>
      <c r="C336" s="444">
        <v>39051</v>
      </c>
      <c r="D336" s="445">
        <v>2006</v>
      </c>
      <c r="E336" s="446" t="s">
        <v>25</v>
      </c>
      <c r="F336" s="443" t="s">
        <v>70</v>
      </c>
      <c r="G336" s="443" t="s">
        <v>35</v>
      </c>
      <c r="H336" s="447">
        <v>-800</v>
      </c>
      <c r="I336" s="448" t="s">
        <v>82</v>
      </c>
      <c r="J336" s="536" t="s">
        <v>292</v>
      </c>
      <c r="K336" s="450">
        <v>11</v>
      </c>
      <c r="L336" s="425" t="s">
        <v>492</v>
      </c>
      <c r="M336" s="420"/>
      <c r="X336" s="422"/>
      <c r="Y336" s="422"/>
    </row>
    <row r="337" spans="1:25" s="421" customFormat="1" x14ac:dyDescent="0.2">
      <c r="A337" s="443" t="s">
        <v>7</v>
      </c>
      <c r="B337" s="444">
        <v>39095</v>
      </c>
      <c r="C337" s="444">
        <v>39095</v>
      </c>
      <c r="D337" s="445">
        <v>2006</v>
      </c>
      <c r="E337" s="446" t="s">
        <v>25</v>
      </c>
      <c r="F337" s="443" t="s">
        <v>70</v>
      </c>
      <c r="G337" s="443" t="s">
        <v>35</v>
      </c>
      <c r="H337" s="447">
        <v>-160</v>
      </c>
      <c r="I337" s="448" t="s">
        <v>82</v>
      </c>
      <c r="J337" s="537" t="s">
        <v>274</v>
      </c>
      <c r="K337" s="450">
        <v>11</v>
      </c>
      <c r="L337" s="425" t="s">
        <v>453</v>
      </c>
      <c r="M337" s="420"/>
      <c r="X337" s="422"/>
      <c r="Y337" s="422"/>
    </row>
    <row r="338" spans="1:25" s="421" customFormat="1" x14ac:dyDescent="0.2">
      <c r="A338" s="443" t="s">
        <v>7</v>
      </c>
      <c r="B338" s="444">
        <v>40190</v>
      </c>
      <c r="C338" s="444">
        <v>40189</v>
      </c>
      <c r="D338" s="445">
        <v>2006</v>
      </c>
      <c r="E338" s="446" t="s">
        <v>25</v>
      </c>
      <c r="F338" s="443" t="s">
        <v>34</v>
      </c>
      <c r="G338" s="443" t="s">
        <v>35</v>
      </c>
      <c r="H338" s="447">
        <v>-160</v>
      </c>
      <c r="I338" s="448" t="s">
        <v>82</v>
      </c>
      <c r="J338" s="541" t="s">
        <v>459</v>
      </c>
      <c r="K338" s="450">
        <v>11</v>
      </c>
      <c r="L338" s="425" t="s">
        <v>453</v>
      </c>
      <c r="M338" s="420"/>
      <c r="X338" s="422"/>
      <c r="Y338" s="422"/>
    </row>
    <row r="339" spans="1:25" s="421" customFormat="1" x14ac:dyDescent="0.2">
      <c r="A339" s="443" t="s">
        <v>7</v>
      </c>
      <c r="B339" s="444">
        <v>40190</v>
      </c>
      <c r="C339" s="444">
        <v>40189</v>
      </c>
      <c r="D339" s="445">
        <v>2007</v>
      </c>
      <c r="E339" s="446" t="s">
        <v>25</v>
      </c>
      <c r="F339" s="443" t="s">
        <v>34</v>
      </c>
      <c r="G339" s="443" t="s">
        <v>35</v>
      </c>
      <c r="H339" s="447">
        <v>-1920</v>
      </c>
      <c r="I339" s="448" t="s">
        <v>82</v>
      </c>
      <c r="J339" s="540" t="s">
        <v>489</v>
      </c>
      <c r="K339" s="450">
        <v>11</v>
      </c>
      <c r="L339" s="425" t="s">
        <v>458</v>
      </c>
      <c r="M339" s="420"/>
      <c r="X339" s="422"/>
      <c r="Y339" s="422"/>
    </row>
    <row r="340" spans="1:25" s="421" customFormat="1" x14ac:dyDescent="0.2">
      <c r="A340" s="443" t="s">
        <v>7</v>
      </c>
      <c r="B340" s="444">
        <v>40190</v>
      </c>
      <c r="C340" s="444">
        <v>40189</v>
      </c>
      <c r="D340" s="445">
        <v>2008</v>
      </c>
      <c r="E340" s="446" t="s">
        <v>25</v>
      </c>
      <c r="F340" s="443" t="s">
        <v>34</v>
      </c>
      <c r="G340" s="443" t="s">
        <v>35</v>
      </c>
      <c r="H340" s="447">
        <v>-1920</v>
      </c>
      <c r="I340" s="448" t="s">
        <v>82</v>
      </c>
      <c r="J340" s="540" t="s">
        <v>490</v>
      </c>
      <c r="K340" s="450">
        <v>11</v>
      </c>
      <c r="L340" s="425" t="s">
        <v>458</v>
      </c>
      <c r="M340" s="420"/>
      <c r="X340" s="422"/>
      <c r="Y340" s="422"/>
    </row>
    <row r="341" spans="1:25" s="421" customFormat="1" x14ac:dyDescent="0.2">
      <c r="A341" s="443" t="s">
        <v>7</v>
      </c>
      <c r="B341" s="444">
        <v>40190</v>
      </c>
      <c r="C341" s="444">
        <v>40189</v>
      </c>
      <c r="D341" s="445">
        <v>2009</v>
      </c>
      <c r="E341" s="446" t="s">
        <v>25</v>
      </c>
      <c r="F341" s="443" t="s">
        <v>34</v>
      </c>
      <c r="G341" s="443" t="s">
        <v>35</v>
      </c>
      <c r="H341" s="447">
        <v>-1920</v>
      </c>
      <c r="I341" s="448" t="s">
        <v>82</v>
      </c>
      <c r="J341" s="540" t="s">
        <v>491</v>
      </c>
      <c r="K341" s="450">
        <v>11</v>
      </c>
      <c r="L341" s="425" t="s">
        <v>458</v>
      </c>
      <c r="M341" s="420"/>
      <c r="X341" s="422"/>
      <c r="Y341" s="422"/>
    </row>
    <row r="342" spans="1:25" s="421" customFormat="1" x14ac:dyDescent="0.2">
      <c r="A342" s="443" t="s">
        <v>7</v>
      </c>
      <c r="B342" s="444">
        <v>40477</v>
      </c>
      <c r="C342" s="444">
        <v>40477</v>
      </c>
      <c r="D342" s="445">
        <v>2010</v>
      </c>
      <c r="E342" s="446" t="s">
        <v>25</v>
      </c>
      <c r="F342" s="443" t="s">
        <v>34</v>
      </c>
      <c r="G342" s="443" t="s">
        <v>35</v>
      </c>
      <c r="H342" s="447">
        <v>-1125</v>
      </c>
      <c r="I342" s="448" t="s">
        <v>82</v>
      </c>
      <c r="J342" s="536" t="s">
        <v>291</v>
      </c>
      <c r="K342" s="450">
        <v>11</v>
      </c>
      <c r="L342" s="420" t="s">
        <v>455</v>
      </c>
      <c r="M342" s="420"/>
      <c r="X342" s="422"/>
      <c r="Y342" s="422"/>
    </row>
    <row r="343" spans="1:25" s="421" customFormat="1" x14ac:dyDescent="0.2">
      <c r="A343" s="443" t="s">
        <v>7</v>
      </c>
      <c r="B343" s="444">
        <v>40553</v>
      </c>
      <c r="C343" s="444">
        <v>40553</v>
      </c>
      <c r="D343" s="445">
        <v>2010</v>
      </c>
      <c r="E343" s="446" t="s">
        <v>25</v>
      </c>
      <c r="F343" s="443" t="s">
        <v>34</v>
      </c>
      <c r="G343" s="443" t="s">
        <v>35</v>
      </c>
      <c r="H343" s="447">
        <v>-250</v>
      </c>
      <c r="I343" s="448" t="s">
        <v>82</v>
      </c>
      <c r="J343" s="540" t="s">
        <v>454</v>
      </c>
      <c r="K343" s="450">
        <v>11</v>
      </c>
      <c r="L343" s="420" t="s">
        <v>181</v>
      </c>
      <c r="M343" s="420"/>
      <c r="X343" s="422"/>
      <c r="Y343" s="422"/>
    </row>
    <row r="344" spans="1:25" s="421" customFormat="1" x14ac:dyDescent="0.2">
      <c r="A344" s="443" t="s">
        <v>7</v>
      </c>
      <c r="B344" s="444">
        <v>40553</v>
      </c>
      <c r="C344" s="444">
        <v>40553</v>
      </c>
      <c r="D344" s="445">
        <v>2011</v>
      </c>
      <c r="E344" s="446" t="s">
        <v>25</v>
      </c>
      <c r="F344" s="443" t="s">
        <v>34</v>
      </c>
      <c r="G344" s="443" t="s">
        <v>35</v>
      </c>
      <c r="H344" s="447">
        <v>37.5</v>
      </c>
      <c r="I344" s="448" t="s">
        <v>91</v>
      </c>
      <c r="J344" s="540" t="s">
        <v>196</v>
      </c>
      <c r="K344" s="450">
        <v>11</v>
      </c>
      <c r="L344" s="420"/>
      <c r="M344" s="420"/>
      <c r="X344" s="422"/>
      <c r="Y344" s="422"/>
    </row>
    <row r="345" spans="1:25" s="421" customFormat="1" x14ac:dyDescent="0.2">
      <c r="A345" s="443" t="s">
        <v>7</v>
      </c>
      <c r="B345" s="444">
        <v>40553</v>
      </c>
      <c r="C345" s="444">
        <v>40553</v>
      </c>
      <c r="D345" s="445">
        <v>2011</v>
      </c>
      <c r="E345" s="446" t="s">
        <v>25</v>
      </c>
      <c r="F345" s="443" t="s">
        <v>34</v>
      </c>
      <c r="G345" s="443" t="s">
        <v>35</v>
      </c>
      <c r="H345" s="447">
        <v>-1500</v>
      </c>
      <c r="I345" s="448" t="s">
        <v>82</v>
      </c>
      <c r="J345" s="540" t="s">
        <v>196</v>
      </c>
      <c r="K345" s="450">
        <v>11</v>
      </c>
      <c r="L345" s="492" t="s">
        <v>457</v>
      </c>
      <c r="M345" s="420"/>
      <c r="X345" s="422"/>
      <c r="Y345" s="422"/>
    </row>
    <row r="346" spans="1:25" s="421" customFormat="1" x14ac:dyDescent="0.2">
      <c r="A346" s="443" t="s">
        <v>7</v>
      </c>
      <c r="B346" s="444">
        <v>40938</v>
      </c>
      <c r="C346" s="444">
        <v>40938</v>
      </c>
      <c r="D346" s="445">
        <v>2012</v>
      </c>
      <c r="E346" s="446" t="s">
        <v>25</v>
      </c>
      <c r="F346" s="443" t="s">
        <v>34</v>
      </c>
      <c r="G346" s="443" t="s">
        <v>35</v>
      </c>
      <c r="H346" s="447">
        <v>37.5</v>
      </c>
      <c r="I346" s="448" t="s">
        <v>91</v>
      </c>
      <c r="J346" s="538" t="s">
        <v>195</v>
      </c>
      <c r="K346" s="450">
        <v>11</v>
      </c>
      <c r="L346" s="420"/>
      <c r="M346" s="420"/>
      <c r="X346" s="422"/>
      <c r="Y346" s="422"/>
    </row>
    <row r="347" spans="1:25" s="421" customFormat="1" x14ac:dyDescent="0.2">
      <c r="A347" s="443" t="s">
        <v>7</v>
      </c>
      <c r="B347" s="444">
        <v>40938</v>
      </c>
      <c r="C347" s="444">
        <v>40938</v>
      </c>
      <c r="D347" s="445">
        <v>2012</v>
      </c>
      <c r="E347" s="446" t="s">
        <v>25</v>
      </c>
      <c r="F347" s="443" t="s">
        <v>34</v>
      </c>
      <c r="G347" s="443" t="s">
        <v>35</v>
      </c>
      <c r="H347" s="447">
        <v>-1500</v>
      </c>
      <c r="I347" s="448" t="s">
        <v>82</v>
      </c>
      <c r="J347" s="538" t="s">
        <v>195</v>
      </c>
      <c r="K347" s="450">
        <v>11</v>
      </c>
      <c r="L347" s="492" t="s">
        <v>457</v>
      </c>
      <c r="M347" s="420"/>
      <c r="X347" s="422"/>
      <c r="Y347" s="422"/>
    </row>
    <row r="348" spans="1:25" s="421" customFormat="1" x14ac:dyDescent="0.2">
      <c r="A348" s="443" t="s">
        <v>7</v>
      </c>
      <c r="B348" s="444">
        <v>41477</v>
      </c>
      <c r="C348" s="444">
        <v>41477</v>
      </c>
      <c r="D348" s="445">
        <v>2013</v>
      </c>
      <c r="E348" s="446" t="s">
        <v>25</v>
      </c>
      <c r="F348" s="443" t="s">
        <v>34</v>
      </c>
      <c r="G348" s="443" t="s">
        <v>35</v>
      </c>
      <c r="H348" s="447">
        <v>60</v>
      </c>
      <c r="I348" s="448" t="s">
        <v>91</v>
      </c>
      <c r="J348" s="539" t="s">
        <v>194</v>
      </c>
      <c r="K348" s="450">
        <v>11</v>
      </c>
      <c r="L348" s="420"/>
      <c r="M348" s="420"/>
      <c r="X348" s="422"/>
      <c r="Y348" s="422"/>
    </row>
    <row r="349" spans="1:25" s="421" customFormat="1" x14ac:dyDescent="0.2">
      <c r="A349" s="443" t="s">
        <v>7</v>
      </c>
      <c r="B349" s="444">
        <v>41477</v>
      </c>
      <c r="C349" s="444">
        <v>41477</v>
      </c>
      <c r="D349" s="445">
        <v>2013</v>
      </c>
      <c r="E349" s="446" t="s">
        <v>25</v>
      </c>
      <c r="F349" s="443" t="s">
        <v>34</v>
      </c>
      <c r="G349" s="443" t="s">
        <v>35</v>
      </c>
      <c r="H349" s="447">
        <v>-1500</v>
      </c>
      <c r="I349" s="448" t="s">
        <v>82</v>
      </c>
      <c r="J349" s="539" t="s">
        <v>194</v>
      </c>
      <c r="K349" s="450">
        <v>11</v>
      </c>
      <c r="L349" s="492" t="s">
        <v>457</v>
      </c>
      <c r="M349" s="420"/>
      <c r="X349" s="422"/>
      <c r="Y349" s="422"/>
    </row>
    <row r="350" spans="1:25" s="421" customFormat="1" x14ac:dyDescent="0.2">
      <c r="A350" s="443" t="s">
        <v>7</v>
      </c>
      <c r="B350" s="444">
        <v>42117</v>
      </c>
      <c r="C350" s="444">
        <v>42117</v>
      </c>
      <c r="D350" s="445">
        <v>2015</v>
      </c>
      <c r="E350" s="446" t="s">
        <v>25</v>
      </c>
      <c r="F350" s="443" t="s">
        <v>34</v>
      </c>
      <c r="G350" s="443" t="s">
        <v>35</v>
      </c>
      <c r="H350" s="447">
        <v>-1875</v>
      </c>
      <c r="I350" s="448" t="s">
        <v>82</v>
      </c>
      <c r="J350" s="536" t="s">
        <v>179</v>
      </c>
      <c r="K350" s="450">
        <v>11</v>
      </c>
      <c r="L350" s="420" t="s">
        <v>493</v>
      </c>
      <c r="M350" s="420"/>
      <c r="X350" s="422"/>
      <c r="Y350" s="422"/>
    </row>
    <row r="351" spans="1:25" s="421" customFormat="1" x14ac:dyDescent="0.2">
      <c r="A351" s="413" t="s">
        <v>7</v>
      </c>
      <c r="B351" s="414">
        <v>42180</v>
      </c>
      <c r="C351" s="414">
        <v>42180</v>
      </c>
      <c r="D351" s="410">
        <v>2015</v>
      </c>
      <c r="E351" s="415" t="s">
        <v>10</v>
      </c>
      <c r="F351" s="413" t="s">
        <v>34</v>
      </c>
      <c r="G351" s="413" t="s">
        <v>35</v>
      </c>
      <c r="H351" s="416">
        <v>-125</v>
      </c>
      <c r="I351" s="425" t="s">
        <v>82</v>
      </c>
      <c r="J351" s="434" t="s">
        <v>228</v>
      </c>
      <c r="K351" s="419">
        <v>11</v>
      </c>
      <c r="L351" s="435" t="s">
        <v>266</v>
      </c>
      <c r="M351" s="435"/>
      <c r="X351" s="422"/>
      <c r="Y351" s="422"/>
    </row>
    <row r="352" spans="1:25" s="421" customFormat="1" x14ac:dyDescent="0.2">
      <c r="A352" s="413" t="s">
        <v>7</v>
      </c>
      <c r="B352" s="414">
        <v>42226</v>
      </c>
      <c r="C352" s="414">
        <v>42223</v>
      </c>
      <c r="D352" s="410">
        <v>2015</v>
      </c>
      <c r="E352" s="415" t="s">
        <v>10</v>
      </c>
      <c r="F352" s="413" t="s">
        <v>34</v>
      </c>
      <c r="G352" s="413" t="s">
        <v>35</v>
      </c>
      <c r="H352" s="416">
        <v>-75</v>
      </c>
      <c r="I352" s="425" t="s">
        <v>82</v>
      </c>
      <c r="J352" s="434" t="s">
        <v>229</v>
      </c>
      <c r="K352" s="419">
        <v>11</v>
      </c>
      <c r="L352" s="432" t="s">
        <v>342</v>
      </c>
      <c r="M352" s="432"/>
      <c r="X352" s="422"/>
      <c r="Y352" s="422"/>
    </row>
    <row r="353" spans="1:25" s="421" customFormat="1" x14ac:dyDescent="0.2">
      <c r="A353" s="413" t="s">
        <v>7</v>
      </c>
      <c r="B353" s="414">
        <v>42242</v>
      </c>
      <c r="C353" s="414">
        <v>42241</v>
      </c>
      <c r="D353" s="410">
        <v>2015</v>
      </c>
      <c r="E353" s="415" t="s">
        <v>10</v>
      </c>
      <c r="F353" s="413" t="s">
        <v>34</v>
      </c>
      <c r="G353" s="413" t="s">
        <v>35</v>
      </c>
      <c r="H353" s="416">
        <v>-100</v>
      </c>
      <c r="I353" s="425" t="s">
        <v>82</v>
      </c>
      <c r="J353" s="434" t="s">
        <v>230</v>
      </c>
      <c r="K353" s="419">
        <v>11</v>
      </c>
      <c r="L353" s="432"/>
      <c r="M353" s="432"/>
      <c r="X353" s="422"/>
      <c r="Y353" s="422"/>
    </row>
    <row r="354" spans="1:25" s="421" customFormat="1" x14ac:dyDescent="0.2">
      <c r="A354" s="413" t="s">
        <v>7</v>
      </c>
      <c r="B354" s="414">
        <v>42270</v>
      </c>
      <c r="C354" s="414">
        <v>42270</v>
      </c>
      <c r="D354" s="410">
        <v>2015</v>
      </c>
      <c r="E354" s="415" t="s">
        <v>10</v>
      </c>
      <c r="F354" s="413" t="s">
        <v>34</v>
      </c>
      <c r="G354" s="413" t="s">
        <v>35</v>
      </c>
      <c r="H354" s="416">
        <v>-100</v>
      </c>
      <c r="I354" s="425" t="s">
        <v>82</v>
      </c>
      <c r="J354" s="434" t="s">
        <v>231</v>
      </c>
      <c r="K354" s="419">
        <v>11</v>
      </c>
      <c r="L354" s="432"/>
      <c r="M354" s="432"/>
      <c r="X354" s="422"/>
      <c r="Y354" s="422"/>
    </row>
    <row r="355" spans="1:25" s="421" customFormat="1" x14ac:dyDescent="0.2">
      <c r="A355" s="413" t="s">
        <v>7</v>
      </c>
      <c r="B355" s="414">
        <v>42298</v>
      </c>
      <c r="C355" s="414">
        <v>42298</v>
      </c>
      <c r="D355" s="410">
        <v>2015</v>
      </c>
      <c r="E355" s="415" t="s">
        <v>10</v>
      </c>
      <c r="F355" s="413" t="s">
        <v>34</v>
      </c>
      <c r="G355" s="413" t="s">
        <v>35</v>
      </c>
      <c r="H355" s="416">
        <v>-100</v>
      </c>
      <c r="I355" s="425" t="s">
        <v>82</v>
      </c>
      <c r="J355" s="434" t="s">
        <v>232</v>
      </c>
      <c r="K355" s="419">
        <v>11</v>
      </c>
      <c r="L355" s="432"/>
      <c r="M355" s="432"/>
      <c r="X355" s="422"/>
      <c r="Y355" s="422"/>
    </row>
    <row r="356" spans="1:25" s="421" customFormat="1" x14ac:dyDescent="0.2">
      <c r="A356" s="413" t="s">
        <v>7</v>
      </c>
      <c r="B356" s="414">
        <v>42333</v>
      </c>
      <c r="C356" s="414">
        <v>42331</v>
      </c>
      <c r="D356" s="410">
        <v>2015</v>
      </c>
      <c r="E356" s="415" t="s">
        <v>10</v>
      </c>
      <c r="F356" s="413" t="s">
        <v>34</v>
      </c>
      <c r="G356" s="413" t="s">
        <v>35</v>
      </c>
      <c r="H356" s="416">
        <v>-100</v>
      </c>
      <c r="I356" s="425" t="s">
        <v>82</v>
      </c>
      <c r="J356" s="434" t="s">
        <v>233</v>
      </c>
      <c r="K356" s="419">
        <v>11</v>
      </c>
      <c r="L356" s="432"/>
      <c r="M356" s="432"/>
      <c r="X356" s="422"/>
      <c r="Y356" s="422"/>
    </row>
    <row r="357" spans="1:25" s="421" customFormat="1" x14ac:dyDescent="0.2">
      <c r="A357" s="413" t="s">
        <v>7</v>
      </c>
      <c r="B357" s="414">
        <v>42359</v>
      </c>
      <c r="C357" s="414">
        <v>42359</v>
      </c>
      <c r="D357" s="410">
        <v>2015</v>
      </c>
      <c r="E357" s="415" t="s">
        <v>10</v>
      </c>
      <c r="F357" s="413" t="s">
        <v>34</v>
      </c>
      <c r="G357" s="413" t="s">
        <v>35</v>
      </c>
      <c r="H357" s="416">
        <v>-100</v>
      </c>
      <c r="I357" s="425" t="s">
        <v>82</v>
      </c>
      <c r="J357" s="434" t="s">
        <v>234</v>
      </c>
      <c r="K357" s="419">
        <v>11</v>
      </c>
      <c r="L357" s="432"/>
      <c r="M357" s="432"/>
      <c r="X357" s="422"/>
      <c r="Y357" s="422"/>
    </row>
    <row r="358" spans="1:25" s="421" customFormat="1" x14ac:dyDescent="0.2">
      <c r="A358" s="413" t="s">
        <v>7</v>
      </c>
      <c r="B358" s="414">
        <v>42404</v>
      </c>
      <c r="C358" s="414">
        <v>42398</v>
      </c>
      <c r="D358" s="410">
        <v>2016</v>
      </c>
      <c r="E358" s="415" t="s">
        <v>10</v>
      </c>
      <c r="F358" s="413" t="s">
        <v>34</v>
      </c>
      <c r="G358" s="413" t="s">
        <v>35</v>
      </c>
      <c r="H358" s="416">
        <v>-100</v>
      </c>
      <c r="I358" s="425" t="s">
        <v>82</v>
      </c>
      <c r="J358" s="434" t="s">
        <v>235</v>
      </c>
      <c r="K358" s="419">
        <v>11</v>
      </c>
      <c r="L358" s="420"/>
      <c r="M358" s="420"/>
      <c r="X358" s="422"/>
      <c r="Y358" s="422"/>
    </row>
    <row r="359" spans="1:25" s="421" customFormat="1" x14ac:dyDescent="0.2">
      <c r="A359" s="413" t="s">
        <v>7</v>
      </c>
      <c r="B359" s="414">
        <v>42422</v>
      </c>
      <c r="C359" s="414">
        <v>42421</v>
      </c>
      <c r="D359" s="410">
        <v>2016</v>
      </c>
      <c r="E359" s="415" t="s">
        <v>10</v>
      </c>
      <c r="F359" s="413" t="s">
        <v>34</v>
      </c>
      <c r="G359" s="413" t="s">
        <v>35</v>
      </c>
      <c r="H359" s="416">
        <v>-100</v>
      </c>
      <c r="I359" s="425" t="s">
        <v>82</v>
      </c>
      <c r="J359" s="434" t="s">
        <v>236</v>
      </c>
      <c r="K359" s="419">
        <v>11</v>
      </c>
      <c r="L359" s="420"/>
      <c r="M359" s="420"/>
      <c r="X359" s="422"/>
      <c r="Y359" s="422"/>
    </row>
    <row r="360" spans="1:25" s="421" customFormat="1" x14ac:dyDescent="0.2">
      <c r="A360" s="413" t="s">
        <v>7</v>
      </c>
      <c r="B360" s="414">
        <v>42450</v>
      </c>
      <c r="C360" s="414">
        <v>42450</v>
      </c>
      <c r="D360" s="410">
        <v>2016</v>
      </c>
      <c r="E360" s="415" t="s">
        <v>10</v>
      </c>
      <c r="F360" s="413" t="s">
        <v>34</v>
      </c>
      <c r="G360" s="413" t="s">
        <v>35</v>
      </c>
      <c r="H360" s="416">
        <v>-100</v>
      </c>
      <c r="I360" s="425" t="s">
        <v>82</v>
      </c>
      <c r="J360" s="434" t="s">
        <v>237</v>
      </c>
      <c r="K360" s="419">
        <v>11</v>
      </c>
      <c r="L360" s="420"/>
      <c r="M360" s="420"/>
      <c r="X360" s="422"/>
      <c r="Y360" s="422"/>
    </row>
    <row r="361" spans="1:25" s="421" customFormat="1" x14ac:dyDescent="0.2">
      <c r="A361" s="413" t="s">
        <v>7</v>
      </c>
      <c r="B361" s="414">
        <v>42487</v>
      </c>
      <c r="C361" s="414">
        <v>42517</v>
      </c>
      <c r="D361" s="410">
        <v>2016</v>
      </c>
      <c r="E361" s="415" t="s">
        <v>10</v>
      </c>
      <c r="F361" s="413" t="s">
        <v>34</v>
      </c>
      <c r="G361" s="413" t="s">
        <v>35</v>
      </c>
      <c r="H361" s="416">
        <v>-100</v>
      </c>
      <c r="I361" s="425" t="s">
        <v>82</v>
      </c>
      <c r="J361" s="434" t="s">
        <v>239</v>
      </c>
      <c r="K361" s="419">
        <v>11</v>
      </c>
      <c r="L361" s="420"/>
      <c r="M361" s="420"/>
      <c r="X361" s="422"/>
      <c r="Y361" s="422"/>
    </row>
    <row r="362" spans="1:25" s="421" customFormat="1" x14ac:dyDescent="0.2">
      <c r="A362" s="413" t="s">
        <v>7</v>
      </c>
      <c r="B362" s="414">
        <v>42517</v>
      </c>
      <c r="C362" s="414">
        <v>42487</v>
      </c>
      <c r="D362" s="410">
        <v>2016</v>
      </c>
      <c r="E362" s="415" t="s">
        <v>10</v>
      </c>
      <c r="F362" s="413" t="s">
        <v>34</v>
      </c>
      <c r="G362" s="413" t="s">
        <v>35</v>
      </c>
      <c r="H362" s="416">
        <v>-100</v>
      </c>
      <c r="I362" s="425" t="s">
        <v>82</v>
      </c>
      <c r="J362" s="434" t="s">
        <v>238</v>
      </c>
      <c r="K362" s="419">
        <v>11</v>
      </c>
      <c r="L362" s="420"/>
      <c r="M362" s="420"/>
      <c r="X362" s="422"/>
      <c r="Y362" s="422"/>
    </row>
    <row r="363" spans="1:25" s="421" customFormat="1" x14ac:dyDescent="0.2">
      <c r="A363" s="413" t="s">
        <v>7</v>
      </c>
      <c r="B363" s="414">
        <v>42541</v>
      </c>
      <c r="C363" s="414">
        <v>42537</v>
      </c>
      <c r="D363" s="410">
        <v>2016</v>
      </c>
      <c r="E363" s="415" t="s">
        <v>10</v>
      </c>
      <c r="F363" s="413" t="s">
        <v>34</v>
      </c>
      <c r="G363" s="413" t="s">
        <v>35</v>
      </c>
      <c r="H363" s="416">
        <v>-100</v>
      </c>
      <c r="I363" s="425" t="s">
        <v>82</v>
      </c>
      <c r="J363" s="434" t="s">
        <v>240</v>
      </c>
      <c r="K363" s="419">
        <v>11</v>
      </c>
      <c r="L363" s="420"/>
      <c r="M363" s="420"/>
      <c r="X363" s="422"/>
      <c r="Y363" s="422"/>
    </row>
    <row r="364" spans="1:25" s="421" customFormat="1" x14ac:dyDescent="0.2">
      <c r="A364" s="413" t="s">
        <v>7</v>
      </c>
      <c r="B364" s="414">
        <v>42577</v>
      </c>
      <c r="C364" s="414">
        <v>42577</v>
      </c>
      <c r="D364" s="410">
        <v>2016</v>
      </c>
      <c r="E364" s="415" t="s">
        <v>10</v>
      </c>
      <c r="F364" s="413" t="s">
        <v>34</v>
      </c>
      <c r="G364" s="413" t="s">
        <v>35</v>
      </c>
      <c r="H364" s="416">
        <v>-100</v>
      </c>
      <c r="I364" s="425" t="s">
        <v>82</v>
      </c>
      <c r="J364" s="434" t="s">
        <v>241</v>
      </c>
      <c r="K364" s="419">
        <v>11</v>
      </c>
      <c r="L364" s="420"/>
      <c r="M364" s="420"/>
      <c r="X364" s="422"/>
      <c r="Y364" s="422"/>
    </row>
    <row r="365" spans="1:25" s="421" customFormat="1" x14ac:dyDescent="0.2">
      <c r="A365" s="413" t="s">
        <v>7</v>
      </c>
      <c r="B365" s="414">
        <v>42676</v>
      </c>
      <c r="C365" s="414">
        <v>42668</v>
      </c>
      <c r="D365" s="410">
        <v>2016</v>
      </c>
      <c r="E365" s="415" t="s">
        <v>10</v>
      </c>
      <c r="F365" s="413" t="s">
        <v>34</v>
      </c>
      <c r="G365" s="413" t="s">
        <v>35</v>
      </c>
      <c r="H365" s="416">
        <v>-100</v>
      </c>
      <c r="I365" s="425" t="s">
        <v>82</v>
      </c>
      <c r="J365" s="434" t="s">
        <v>242</v>
      </c>
      <c r="K365" s="419">
        <v>11</v>
      </c>
      <c r="L365" s="420"/>
      <c r="M365" s="420"/>
      <c r="X365" s="422"/>
      <c r="Y365" s="422"/>
    </row>
    <row r="366" spans="1:25" s="421" customFormat="1" x14ac:dyDescent="0.2">
      <c r="A366" s="413" t="s">
        <v>7</v>
      </c>
      <c r="B366" s="414">
        <v>42683</v>
      </c>
      <c r="C366" s="414">
        <v>42679</v>
      </c>
      <c r="D366" s="410">
        <v>2016</v>
      </c>
      <c r="E366" s="415" t="s">
        <v>10</v>
      </c>
      <c r="F366" s="413" t="s">
        <v>34</v>
      </c>
      <c r="G366" s="413" t="s">
        <v>35</v>
      </c>
      <c r="H366" s="416">
        <v>-300</v>
      </c>
      <c r="I366" s="425" t="s">
        <v>82</v>
      </c>
      <c r="J366" s="434" t="s">
        <v>254</v>
      </c>
      <c r="K366" s="419">
        <v>11</v>
      </c>
      <c r="L366" s="420"/>
      <c r="M366" s="420"/>
      <c r="X366" s="422"/>
      <c r="Y366" s="422"/>
    </row>
    <row r="367" spans="1:25" s="421" customFormat="1" x14ac:dyDescent="0.2">
      <c r="A367" s="413" t="s">
        <v>7</v>
      </c>
      <c r="B367" s="414">
        <v>42696</v>
      </c>
      <c r="C367" s="414">
        <v>42696</v>
      </c>
      <c r="D367" s="410">
        <v>2016</v>
      </c>
      <c r="E367" s="415" t="s">
        <v>10</v>
      </c>
      <c r="F367" s="413" t="s">
        <v>34</v>
      </c>
      <c r="G367" s="413" t="s">
        <v>35</v>
      </c>
      <c r="H367" s="416">
        <v>-100</v>
      </c>
      <c r="I367" s="425" t="s">
        <v>82</v>
      </c>
      <c r="J367" s="434" t="s">
        <v>243</v>
      </c>
      <c r="K367" s="419">
        <v>11</v>
      </c>
      <c r="L367" s="420"/>
      <c r="M367" s="420"/>
      <c r="X367" s="422"/>
      <c r="Y367" s="422"/>
    </row>
    <row r="368" spans="1:25" s="421" customFormat="1" x14ac:dyDescent="0.2">
      <c r="A368" s="413" t="s">
        <v>7</v>
      </c>
      <c r="B368" s="414">
        <v>42723</v>
      </c>
      <c r="C368" s="414">
        <v>42712</v>
      </c>
      <c r="D368" s="410">
        <v>2017</v>
      </c>
      <c r="E368" s="415" t="s">
        <v>10</v>
      </c>
      <c r="F368" s="413" t="s">
        <v>34</v>
      </c>
      <c r="G368" s="413" t="s">
        <v>35</v>
      </c>
      <c r="H368" s="416">
        <v>-100</v>
      </c>
      <c r="I368" s="425" t="s">
        <v>82</v>
      </c>
      <c r="J368" s="434" t="s">
        <v>244</v>
      </c>
      <c r="K368" s="419">
        <v>11</v>
      </c>
      <c r="L368" s="420"/>
      <c r="M368" s="420"/>
      <c r="X368" s="422"/>
      <c r="Y368" s="422"/>
    </row>
    <row r="369" spans="1:25" s="421" customFormat="1" x14ac:dyDescent="0.2">
      <c r="A369" s="413" t="s">
        <v>7</v>
      </c>
      <c r="B369" s="414">
        <v>42760</v>
      </c>
      <c r="C369" s="414">
        <v>42760</v>
      </c>
      <c r="D369" s="410">
        <v>2017</v>
      </c>
      <c r="E369" s="415" t="s">
        <v>10</v>
      </c>
      <c r="F369" s="410" t="s">
        <v>34</v>
      </c>
      <c r="G369" s="413" t="s">
        <v>35</v>
      </c>
      <c r="H369" s="416">
        <v>-100</v>
      </c>
      <c r="I369" s="425" t="s">
        <v>82</v>
      </c>
      <c r="J369" s="434" t="s">
        <v>245</v>
      </c>
      <c r="K369" s="419">
        <v>11</v>
      </c>
      <c r="L369" s="420"/>
      <c r="M369" s="420"/>
      <c r="X369" s="422"/>
      <c r="Y369" s="422"/>
    </row>
    <row r="370" spans="1:25" s="421" customFormat="1" x14ac:dyDescent="0.2">
      <c r="A370" s="413" t="s">
        <v>7</v>
      </c>
      <c r="B370" s="414">
        <v>42793</v>
      </c>
      <c r="C370" s="414">
        <v>42793</v>
      </c>
      <c r="D370" s="410">
        <v>2017</v>
      </c>
      <c r="E370" s="415" t="s">
        <v>10</v>
      </c>
      <c r="F370" s="410" t="s">
        <v>34</v>
      </c>
      <c r="G370" s="413" t="s">
        <v>35</v>
      </c>
      <c r="H370" s="416">
        <v>-100</v>
      </c>
      <c r="I370" s="425" t="s">
        <v>82</v>
      </c>
      <c r="J370" s="434" t="s">
        <v>246</v>
      </c>
      <c r="K370" s="419">
        <v>11</v>
      </c>
      <c r="L370" s="420"/>
      <c r="M370" s="420"/>
      <c r="X370" s="422"/>
      <c r="Y370" s="422"/>
    </row>
    <row r="371" spans="1:25" s="421" customFormat="1" x14ac:dyDescent="0.2">
      <c r="A371" s="413" t="s">
        <v>7</v>
      </c>
      <c r="B371" s="414">
        <v>42815</v>
      </c>
      <c r="C371" s="414">
        <v>42812</v>
      </c>
      <c r="D371" s="410">
        <v>2017</v>
      </c>
      <c r="E371" s="415" t="s">
        <v>10</v>
      </c>
      <c r="F371" s="410" t="s">
        <v>34</v>
      </c>
      <c r="G371" s="413" t="s">
        <v>35</v>
      </c>
      <c r="H371" s="416">
        <v>-100</v>
      </c>
      <c r="I371" s="425" t="s">
        <v>82</v>
      </c>
      <c r="J371" s="434" t="s">
        <v>247</v>
      </c>
      <c r="K371" s="419">
        <v>11</v>
      </c>
      <c r="L371" s="420"/>
      <c r="M371" s="420"/>
      <c r="X371" s="422"/>
      <c r="Y371" s="422"/>
    </row>
    <row r="372" spans="1:25" s="421" customFormat="1" x14ac:dyDescent="0.2">
      <c r="A372" s="413" t="s">
        <v>7</v>
      </c>
      <c r="B372" s="414">
        <v>42846</v>
      </c>
      <c r="C372" s="414">
        <v>42835</v>
      </c>
      <c r="D372" s="410">
        <v>2017</v>
      </c>
      <c r="E372" s="415" t="s">
        <v>10</v>
      </c>
      <c r="F372" s="410" t="s">
        <v>34</v>
      </c>
      <c r="G372" s="413" t="s">
        <v>35</v>
      </c>
      <c r="H372" s="416">
        <v>-100</v>
      </c>
      <c r="I372" s="425" t="s">
        <v>82</v>
      </c>
      <c r="J372" s="434" t="s">
        <v>248</v>
      </c>
      <c r="K372" s="419">
        <v>11</v>
      </c>
      <c r="L372" s="420"/>
      <c r="M372" s="420"/>
      <c r="X372" s="422"/>
      <c r="Y372" s="422"/>
    </row>
    <row r="373" spans="1:25" s="421" customFormat="1" x14ac:dyDescent="0.2">
      <c r="A373" s="413" t="s">
        <v>7</v>
      </c>
      <c r="B373" s="414">
        <v>42880</v>
      </c>
      <c r="C373" s="414">
        <v>42865</v>
      </c>
      <c r="D373" s="410">
        <v>2017</v>
      </c>
      <c r="E373" s="415" t="s">
        <v>10</v>
      </c>
      <c r="F373" s="410" t="s">
        <v>34</v>
      </c>
      <c r="G373" s="413" t="s">
        <v>35</v>
      </c>
      <c r="H373" s="416">
        <v>-100</v>
      </c>
      <c r="I373" s="425" t="s">
        <v>82</v>
      </c>
      <c r="J373" s="434" t="s">
        <v>249</v>
      </c>
      <c r="K373" s="419">
        <v>11</v>
      </c>
      <c r="L373" s="420"/>
      <c r="M373" s="420"/>
      <c r="X373" s="422"/>
      <c r="Y373" s="422"/>
    </row>
    <row r="374" spans="1:25" s="421" customFormat="1" x14ac:dyDescent="0.2">
      <c r="A374" s="413" t="s">
        <v>7</v>
      </c>
      <c r="B374" s="414">
        <v>42909</v>
      </c>
      <c r="C374" s="414">
        <v>42907</v>
      </c>
      <c r="D374" s="410">
        <v>2017</v>
      </c>
      <c r="E374" s="415" t="s">
        <v>10</v>
      </c>
      <c r="F374" s="410" t="s">
        <v>34</v>
      </c>
      <c r="G374" s="413" t="s">
        <v>35</v>
      </c>
      <c r="H374" s="416">
        <v>-100</v>
      </c>
      <c r="I374" s="425" t="s">
        <v>82</v>
      </c>
      <c r="J374" s="434" t="s">
        <v>250</v>
      </c>
      <c r="K374" s="419">
        <v>11</v>
      </c>
      <c r="L374" s="420"/>
      <c r="M374" s="420"/>
      <c r="X374" s="422"/>
      <c r="Y374" s="422"/>
    </row>
    <row r="375" spans="1:25" s="421" customFormat="1" x14ac:dyDescent="0.2">
      <c r="A375" s="413" t="s">
        <v>7</v>
      </c>
      <c r="B375" s="414">
        <v>42942</v>
      </c>
      <c r="C375" s="414">
        <v>42938</v>
      </c>
      <c r="D375" s="410">
        <v>2017</v>
      </c>
      <c r="E375" s="415" t="s">
        <v>10</v>
      </c>
      <c r="F375" s="410" t="s">
        <v>34</v>
      </c>
      <c r="G375" s="413" t="s">
        <v>35</v>
      </c>
      <c r="H375" s="416">
        <v>-100</v>
      </c>
      <c r="I375" s="425" t="s">
        <v>82</v>
      </c>
      <c r="J375" s="434" t="s">
        <v>251</v>
      </c>
      <c r="K375" s="419">
        <v>11</v>
      </c>
      <c r="L375" s="420"/>
      <c r="M375" s="420"/>
      <c r="X375" s="422"/>
      <c r="Y375" s="422"/>
    </row>
    <row r="376" spans="1:25" s="421" customFormat="1" x14ac:dyDescent="0.2">
      <c r="A376" s="413" t="s">
        <v>7</v>
      </c>
      <c r="B376" s="414">
        <v>42971</v>
      </c>
      <c r="C376" s="414">
        <v>42971</v>
      </c>
      <c r="D376" s="410">
        <v>2017</v>
      </c>
      <c r="E376" s="415" t="s">
        <v>10</v>
      </c>
      <c r="F376" s="410" t="s">
        <v>34</v>
      </c>
      <c r="G376" s="413" t="s">
        <v>35</v>
      </c>
      <c r="H376" s="416">
        <v>-100</v>
      </c>
      <c r="I376" s="425" t="s">
        <v>82</v>
      </c>
      <c r="J376" s="434" t="s">
        <v>252</v>
      </c>
      <c r="K376" s="419">
        <v>11</v>
      </c>
      <c r="L376" s="420"/>
      <c r="M376" s="420"/>
      <c r="X376" s="422"/>
      <c r="Y376" s="422"/>
    </row>
    <row r="377" spans="1:25" s="421" customFormat="1" x14ac:dyDescent="0.2">
      <c r="A377" s="413" t="s">
        <v>7</v>
      </c>
      <c r="B377" s="414">
        <v>43031</v>
      </c>
      <c r="C377" s="414">
        <v>43031</v>
      </c>
      <c r="D377" s="410">
        <v>2017</v>
      </c>
      <c r="E377" s="415" t="s">
        <v>10</v>
      </c>
      <c r="F377" s="410" t="s">
        <v>34</v>
      </c>
      <c r="G377" s="413" t="s">
        <v>35</v>
      </c>
      <c r="H377" s="416">
        <v>-100</v>
      </c>
      <c r="I377" s="425" t="s">
        <v>82</v>
      </c>
      <c r="J377" s="434" t="s">
        <v>253</v>
      </c>
      <c r="K377" s="419">
        <v>11</v>
      </c>
      <c r="L377" s="420"/>
      <c r="M377" s="420"/>
      <c r="X377" s="422"/>
      <c r="Y377" s="422"/>
    </row>
    <row r="378" spans="1:25" s="421" customFormat="1" x14ac:dyDescent="0.2">
      <c r="A378" s="413" t="s">
        <v>7</v>
      </c>
      <c r="B378" s="414">
        <v>43046</v>
      </c>
      <c r="C378" s="414">
        <v>43045</v>
      </c>
      <c r="D378" s="410">
        <v>2017</v>
      </c>
      <c r="E378" s="415" t="s">
        <v>10</v>
      </c>
      <c r="F378" s="410" t="s">
        <v>34</v>
      </c>
      <c r="G378" s="413" t="s">
        <v>35</v>
      </c>
      <c r="H378" s="416">
        <v>-100</v>
      </c>
      <c r="I378" s="425" t="s">
        <v>82</v>
      </c>
      <c r="J378" s="434" t="s">
        <v>255</v>
      </c>
      <c r="K378" s="419">
        <v>11</v>
      </c>
      <c r="L378" s="420"/>
      <c r="M378" s="420"/>
      <c r="X378" s="422"/>
      <c r="Y378" s="422"/>
    </row>
    <row r="379" spans="1:25" s="421" customFormat="1" x14ac:dyDescent="0.2">
      <c r="A379" s="413" t="s">
        <v>7</v>
      </c>
      <c r="B379" s="414">
        <v>43048</v>
      </c>
      <c r="C379" s="414">
        <v>43046</v>
      </c>
      <c r="D379" s="410">
        <v>2017</v>
      </c>
      <c r="E379" s="415" t="s">
        <v>10</v>
      </c>
      <c r="F379" s="410" t="s">
        <v>34</v>
      </c>
      <c r="G379" s="413" t="s">
        <v>35</v>
      </c>
      <c r="H379" s="416">
        <v>-418.75</v>
      </c>
      <c r="I379" s="420" t="s">
        <v>391</v>
      </c>
      <c r="J379" s="434"/>
      <c r="K379" s="419">
        <v>11</v>
      </c>
      <c r="L379" s="420"/>
      <c r="M379" s="420"/>
    </row>
    <row r="380" spans="1:25" s="421" customFormat="1" x14ac:dyDescent="0.2">
      <c r="A380" s="413" t="s">
        <v>7</v>
      </c>
      <c r="B380" s="414">
        <v>43083</v>
      </c>
      <c r="C380" s="414">
        <v>43083</v>
      </c>
      <c r="D380" s="410">
        <v>2017</v>
      </c>
      <c r="E380" s="415" t="s">
        <v>10</v>
      </c>
      <c r="F380" s="410" t="s">
        <v>34</v>
      </c>
      <c r="G380" s="413" t="s">
        <v>35</v>
      </c>
      <c r="H380" s="416">
        <v>-100</v>
      </c>
      <c r="I380" s="425" t="s">
        <v>82</v>
      </c>
      <c r="J380" s="434" t="s">
        <v>256</v>
      </c>
      <c r="K380" s="419">
        <v>11</v>
      </c>
      <c r="L380" s="420"/>
      <c r="M380" s="420"/>
      <c r="X380" s="422"/>
      <c r="Y380" s="422"/>
    </row>
    <row r="381" spans="1:25" s="421" customFormat="1" x14ac:dyDescent="0.2">
      <c r="A381" s="413" t="s">
        <v>7</v>
      </c>
      <c r="B381" s="414">
        <v>43124</v>
      </c>
      <c r="C381" s="414">
        <v>43129</v>
      </c>
      <c r="D381" s="410">
        <v>2018</v>
      </c>
      <c r="E381" s="415" t="s">
        <v>10</v>
      </c>
      <c r="F381" s="410" t="s">
        <v>34</v>
      </c>
      <c r="G381" s="413" t="s">
        <v>35</v>
      </c>
      <c r="H381" s="416">
        <v>100</v>
      </c>
      <c r="I381" s="425" t="s">
        <v>91</v>
      </c>
      <c r="J381" s="418" t="s">
        <v>201</v>
      </c>
      <c r="K381" s="419">
        <v>11</v>
      </c>
      <c r="L381" s="420" t="s">
        <v>273</v>
      </c>
      <c r="M381" s="420"/>
      <c r="X381" s="422"/>
      <c r="Y381" s="422"/>
    </row>
    <row r="382" spans="1:25" s="421" customFormat="1" x14ac:dyDescent="0.2">
      <c r="A382" s="413" t="s">
        <v>7</v>
      </c>
      <c r="B382" s="414">
        <v>43124</v>
      </c>
      <c r="C382" s="414">
        <v>43129</v>
      </c>
      <c r="D382" s="410">
        <v>2018</v>
      </c>
      <c r="E382" s="415" t="s">
        <v>10</v>
      </c>
      <c r="F382" s="410" t="s">
        <v>34</v>
      </c>
      <c r="G382" s="413" t="s">
        <v>35</v>
      </c>
      <c r="H382" s="416">
        <v>-1210</v>
      </c>
      <c r="I382" s="425" t="s">
        <v>82</v>
      </c>
      <c r="J382" s="418" t="s">
        <v>201</v>
      </c>
      <c r="K382" s="419">
        <v>11</v>
      </c>
      <c r="L382" s="420" t="s">
        <v>273</v>
      </c>
      <c r="M382" s="420"/>
      <c r="X382" s="422"/>
      <c r="Y382" s="422"/>
    </row>
    <row r="383" spans="1:25" s="421" customFormat="1" x14ac:dyDescent="0.2">
      <c r="A383" s="413" t="s">
        <v>7</v>
      </c>
      <c r="B383" s="414">
        <v>43124</v>
      </c>
      <c r="C383" s="414">
        <v>43129</v>
      </c>
      <c r="D383" s="410">
        <v>2018</v>
      </c>
      <c r="E383" s="415" t="s">
        <v>10</v>
      </c>
      <c r="F383" s="410" t="s">
        <v>34</v>
      </c>
      <c r="G383" s="413" t="s">
        <v>35</v>
      </c>
      <c r="H383" s="416">
        <v>-90</v>
      </c>
      <c r="I383" s="425" t="s">
        <v>389</v>
      </c>
      <c r="J383" s="418"/>
      <c r="K383" s="419">
        <v>11</v>
      </c>
      <c r="L383" s="420" t="s">
        <v>273</v>
      </c>
      <c r="M383" s="420"/>
    </row>
    <row r="384" spans="1:25" s="421" customFormat="1" x14ac:dyDescent="0.2">
      <c r="A384" s="413" t="s">
        <v>7</v>
      </c>
      <c r="B384" s="414">
        <v>43445</v>
      </c>
      <c r="C384" s="414">
        <v>43442</v>
      </c>
      <c r="D384" s="410">
        <v>2018</v>
      </c>
      <c r="E384" s="415" t="s">
        <v>10</v>
      </c>
      <c r="F384" s="414" t="s">
        <v>34</v>
      </c>
      <c r="G384" s="413" t="s">
        <v>35</v>
      </c>
      <c r="H384" s="416">
        <v>-137.5</v>
      </c>
      <c r="I384" s="420" t="s">
        <v>391</v>
      </c>
      <c r="J384" s="428"/>
      <c r="K384" s="419">
        <v>11</v>
      </c>
      <c r="L384" s="420"/>
      <c r="M384" s="420"/>
    </row>
    <row r="385" spans="1:25" s="421" customFormat="1" x14ac:dyDescent="0.2">
      <c r="A385" s="413" t="s">
        <v>7</v>
      </c>
      <c r="B385" s="414">
        <v>43493</v>
      </c>
      <c r="C385" s="414">
        <v>43490</v>
      </c>
      <c r="D385" s="410">
        <v>2019</v>
      </c>
      <c r="E385" s="415" t="s">
        <v>10</v>
      </c>
      <c r="F385" s="413" t="s">
        <v>34</v>
      </c>
      <c r="G385" s="413" t="s">
        <v>35</v>
      </c>
      <c r="H385" s="416">
        <v>-85.71</v>
      </c>
      <c r="I385" s="420" t="s">
        <v>391</v>
      </c>
      <c r="J385" s="428"/>
      <c r="K385" s="419">
        <v>11</v>
      </c>
      <c r="L385" s="420"/>
      <c r="M385" s="420"/>
    </row>
    <row r="386" spans="1:25" s="421" customFormat="1" x14ac:dyDescent="0.2">
      <c r="A386" s="413" t="s">
        <v>7</v>
      </c>
      <c r="B386" s="414">
        <v>43551</v>
      </c>
      <c r="C386" s="414">
        <v>43549</v>
      </c>
      <c r="D386" s="410">
        <v>2019</v>
      </c>
      <c r="E386" s="415" t="s">
        <v>10</v>
      </c>
      <c r="F386" s="413" t="s">
        <v>34</v>
      </c>
      <c r="G386" s="413" t="s">
        <v>35</v>
      </c>
      <c r="H386" s="416">
        <v>-300</v>
      </c>
      <c r="I386" s="425" t="s">
        <v>82</v>
      </c>
      <c r="J386" s="418" t="s">
        <v>257</v>
      </c>
      <c r="K386" s="419">
        <v>11</v>
      </c>
      <c r="L386" s="420"/>
      <c r="M386" s="420"/>
      <c r="X386" s="422"/>
      <c r="Y386" s="422"/>
    </row>
    <row r="387" spans="1:25" s="421" customFormat="1" x14ac:dyDescent="0.2">
      <c r="A387" s="413" t="s">
        <v>7</v>
      </c>
      <c r="B387" s="414">
        <v>43551</v>
      </c>
      <c r="C387" s="414">
        <v>43549</v>
      </c>
      <c r="D387" s="410">
        <v>2019</v>
      </c>
      <c r="E387" s="415" t="s">
        <v>10</v>
      </c>
      <c r="F387" s="413" t="s">
        <v>34</v>
      </c>
      <c r="G387" s="413" t="s">
        <v>35</v>
      </c>
      <c r="H387" s="416">
        <v>-300</v>
      </c>
      <c r="I387" s="425" t="s">
        <v>82</v>
      </c>
      <c r="J387" s="418" t="s">
        <v>258</v>
      </c>
      <c r="K387" s="419">
        <v>11</v>
      </c>
      <c r="L387" s="420"/>
      <c r="M387" s="420"/>
      <c r="X387" s="422"/>
      <c r="Y387" s="422"/>
    </row>
    <row r="388" spans="1:25" s="421" customFormat="1" x14ac:dyDescent="0.2">
      <c r="A388" s="413" t="s">
        <v>7</v>
      </c>
      <c r="B388" s="414">
        <v>43573</v>
      </c>
      <c r="C388" s="414">
        <v>43571</v>
      </c>
      <c r="D388" s="410">
        <v>2019</v>
      </c>
      <c r="E388" s="415" t="s">
        <v>10</v>
      </c>
      <c r="F388" s="414" t="s">
        <v>34</v>
      </c>
      <c r="G388" s="413" t="s">
        <v>35</v>
      </c>
      <c r="H388" s="416">
        <v>-312.5</v>
      </c>
      <c r="I388" s="420" t="s">
        <v>391</v>
      </c>
      <c r="J388" s="428"/>
      <c r="K388" s="419">
        <v>11</v>
      </c>
      <c r="L388" s="420"/>
      <c r="M388" s="420"/>
    </row>
    <row r="389" spans="1:25" s="421" customFormat="1" x14ac:dyDescent="0.2">
      <c r="A389" s="413" t="s">
        <v>7</v>
      </c>
      <c r="B389" s="414">
        <v>43640</v>
      </c>
      <c r="C389" s="414">
        <v>43636</v>
      </c>
      <c r="D389" s="410">
        <v>2019</v>
      </c>
      <c r="E389" s="415" t="s">
        <v>10</v>
      </c>
      <c r="F389" s="413" t="s">
        <v>34</v>
      </c>
      <c r="G389" s="413" t="s">
        <v>35</v>
      </c>
      <c r="H389" s="416">
        <v>-300</v>
      </c>
      <c r="I389" s="425" t="s">
        <v>82</v>
      </c>
      <c r="J389" s="418" t="s">
        <v>259</v>
      </c>
      <c r="K389" s="419">
        <v>11</v>
      </c>
      <c r="L389" s="420"/>
      <c r="M389" s="420"/>
      <c r="X389" s="422"/>
      <c r="Y389" s="422"/>
    </row>
    <row r="390" spans="1:25" s="421" customFormat="1" x14ac:dyDescent="0.2">
      <c r="A390" s="413" t="s">
        <v>7</v>
      </c>
      <c r="B390" s="414">
        <v>43733</v>
      </c>
      <c r="C390" s="414">
        <v>43731</v>
      </c>
      <c r="D390" s="410">
        <v>2019</v>
      </c>
      <c r="E390" s="415" t="s">
        <v>10</v>
      </c>
      <c r="F390" s="414" t="s">
        <v>34</v>
      </c>
      <c r="G390" s="413" t="s">
        <v>35</v>
      </c>
      <c r="H390" s="416">
        <v>-300</v>
      </c>
      <c r="I390" s="425" t="s">
        <v>82</v>
      </c>
      <c r="J390" s="418" t="s">
        <v>260</v>
      </c>
      <c r="K390" s="419">
        <v>11</v>
      </c>
      <c r="L390" s="420"/>
      <c r="M390" s="420"/>
      <c r="X390" s="422"/>
      <c r="Y390" s="422"/>
    </row>
    <row r="391" spans="1:25" s="421" customFormat="1" x14ac:dyDescent="0.2">
      <c r="A391" s="413" t="s">
        <v>7</v>
      </c>
      <c r="B391" s="414">
        <v>43733</v>
      </c>
      <c r="C391" s="414">
        <v>43731</v>
      </c>
      <c r="D391" s="410">
        <v>2018</v>
      </c>
      <c r="E391" s="415" t="s">
        <v>10</v>
      </c>
      <c r="F391" s="414" t="s">
        <v>34</v>
      </c>
      <c r="G391" s="413" t="s">
        <v>35</v>
      </c>
      <c r="H391" s="416">
        <v>10</v>
      </c>
      <c r="I391" s="425" t="s">
        <v>82</v>
      </c>
      <c r="J391" s="434" t="s">
        <v>294</v>
      </c>
      <c r="K391" s="419">
        <v>11</v>
      </c>
      <c r="L391" s="420" t="s">
        <v>343</v>
      </c>
      <c r="M391" s="420"/>
      <c r="X391" s="422"/>
      <c r="Y391" s="422"/>
    </row>
    <row r="392" spans="1:25" s="421" customFormat="1" x14ac:dyDescent="0.2">
      <c r="A392" s="413" t="s">
        <v>7</v>
      </c>
      <c r="B392" s="414">
        <v>39006</v>
      </c>
      <c r="C392" s="414">
        <v>38968</v>
      </c>
      <c r="D392" s="410">
        <v>2006</v>
      </c>
      <c r="E392" s="415" t="s">
        <v>9</v>
      </c>
      <c r="F392" s="413" t="s">
        <v>70</v>
      </c>
      <c r="G392" s="413" t="s">
        <v>35</v>
      </c>
      <c r="H392" s="416">
        <v>-150</v>
      </c>
      <c r="I392" s="425" t="s">
        <v>82</v>
      </c>
      <c r="J392" s="418"/>
      <c r="K392" s="419">
        <v>12</v>
      </c>
      <c r="L392" s="432" t="s">
        <v>451</v>
      </c>
      <c r="M392" s="432"/>
      <c r="X392" s="422"/>
      <c r="Y392" s="422"/>
    </row>
    <row r="393" spans="1:25" s="421" customFormat="1" x14ac:dyDescent="0.2">
      <c r="A393" s="413" t="s">
        <v>7</v>
      </c>
      <c r="B393" s="414">
        <v>39006</v>
      </c>
      <c r="C393" s="414">
        <v>38987</v>
      </c>
      <c r="D393" s="410">
        <v>2006</v>
      </c>
      <c r="E393" s="415" t="s">
        <v>9</v>
      </c>
      <c r="F393" s="413" t="s">
        <v>70</v>
      </c>
      <c r="G393" s="413" t="s">
        <v>35</v>
      </c>
      <c r="H393" s="416">
        <v>-300</v>
      </c>
      <c r="I393" s="425" t="s">
        <v>82</v>
      </c>
      <c r="J393" s="418"/>
      <c r="K393" s="419">
        <v>12</v>
      </c>
      <c r="L393" s="432" t="s">
        <v>451</v>
      </c>
      <c r="M393" s="432"/>
      <c r="X393" s="422"/>
      <c r="Y393" s="422"/>
    </row>
    <row r="394" spans="1:25" s="421" customFormat="1" x14ac:dyDescent="0.2">
      <c r="A394" s="413" t="s">
        <v>7</v>
      </c>
      <c r="B394" s="414">
        <v>39006</v>
      </c>
      <c r="C394" s="414">
        <v>39000</v>
      </c>
      <c r="D394" s="410">
        <v>2006</v>
      </c>
      <c r="E394" s="415" t="s">
        <v>9</v>
      </c>
      <c r="F394" s="413" t="s">
        <v>70</v>
      </c>
      <c r="G394" s="413" t="s">
        <v>35</v>
      </c>
      <c r="H394" s="416">
        <v>-150</v>
      </c>
      <c r="I394" s="425" t="s">
        <v>82</v>
      </c>
      <c r="J394" s="418"/>
      <c r="K394" s="419">
        <v>12</v>
      </c>
      <c r="L394" s="432" t="s">
        <v>451</v>
      </c>
      <c r="M394" s="432"/>
      <c r="X394" s="422"/>
      <c r="Y394" s="422"/>
    </row>
    <row r="395" spans="1:25" s="421" customFormat="1" x14ac:dyDescent="0.2">
      <c r="A395" s="413" t="s">
        <v>7</v>
      </c>
      <c r="B395" s="414">
        <v>39052</v>
      </c>
      <c r="C395" s="414">
        <v>39051</v>
      </c>
      <c r="D395" s="410">
        <v>2006</v>
      </c>
      <c r="E395" s="415" t="s">
        <v>9</v>
      </c>
      <c r="F395" s="413" t="s">
        <v>70</v>
      </c>
      <c r="G395" s="413" t="s">
        <v>35</v>
      </c>
      <c r="H395" s="416">
        <v>-150</v>
      </c>
      <c r="I395" s="425" t="s">
        <v>82</v>
      </c>
      <c r="J395" s="418"/>
      <c r="K395" s="419">
        <v>12</v>
      </c>
      <c r="L395" s="432" t="s">
        <v>218</v>
      </c>
      <c r="M395" s="432"/>
      <c r="X395" s="422"/>
      <c r="Y395" s="422"/>
    </row>
    <row r="396" spans="1:25" s="421" customFormat="1" x14ac:dyDescent="0.2">
      <c r="A396" s="413" t="s">
        <v>7</v>
      </c>
      <c r="B396" s="414">
        <v>39069</v>
      </c>
      <c r="C396" s="414">
        <v>39065</v>
      </c>
      <c r="D396" s="410">
        <v>2006</v>
      </c>
      <c r="E396" s="415" t="s">
        <v>9</v>
      </c>
      <c r="F396" s="413" t="s">
        <v>70</v>
      </c>
      <c r="G396" s="413" t="s">
        <v>35</v>
      </c>
      <c r="H396" s="416">
        <v>-150</v>
      </c>
      <c r="I396" s="425" t="s">
        <v>82</v>
      </c>
      <c r="J396" s="418"/>
      <c r="K396" s="419">
        <v>12</v>
      </c>
      <c r="L396" s="451" t="s">
        <v>333</v>
      </c>
      <c r="M396" s="451"/>
      <c r="X396" s="422"/>
      <c r="Y396" s="422"/>
    </row>
    <row r="397" spans="1:25" s="421" customFormat="1" x14ac:dyDescent="0.2">
      <c r="A397" s="413" t="s">
        <v>7</v>
      </c>
      <c r="B397" s="414">
        <v>39095</v>
      </c>
      <c r="C397" s="414">
        <v>39095</v>
      </c>
      <c r="D397" s="410">
        <v>2007</v>
      </c>
      <c r="E397" s="415" t="s">
        <v>9</v>
      </c>
      <c r="F397" s="413" t="s">
        <v>70</v>
      </c>
      <c r="G397" s="413" t="s">
        <v>35</v>
      </c>
      <c r="H397" s="416">
        <v>-100</v>
      </c>
      <c r="I397" s="425" t="s">
        <v>82</v>
      </c>
      <c r="J397" s="418"/>
      <c r="K397" s="419">
        <v>12</v>
      </c>
      <c r="L397" s="451" t="s">
        <v>333</v>
      </c>
      <c r="M397" s="451"/>
      <c r="X397" s="422"/>
      <c r="Y397" s="422"/>
    </row>
    <row r="398" spans="1:25" s="421" customFormat="1" x14ac:dyDescent="0.2">
      <c r="A398" s="413" t="s">
        <v>7</v>
      </c>
      <c r="B398" s="414">
        <v>39139</v>
      </c>
      <c r="C398" s="414">
        <v>39092</v>
      </c>
      <c r="D398" s="410">
        <v>2007</v>
      </c>
      <c r="E398" s="415" t="s">
        <v>9</v>
      </c>
      <c r="F398" s="413" t="s">
        <v>70</v>
      </c>
      <c r="G398" s="413" t="s">
        <v>35</v>
      </c>
      <c r="H398" s="416">
        <v>-160</v>
      </c>
      <c r="I398" s="425" t="s">
        <v>82</v>
      </c>
      <c r="J398" s="418">
        <v>1</v>
      </c>
      <c r="K398" s="419">
        <v>12</v>
      </c>
      <c r="L398" s="451" t="s">
        <v>333</v>
      </c>
      <c r="M398" s="451"/>
      <c r="X398" s="422"/>
      <c r="Y398" s="422"/>
    </row>
    <row r="399" spans="1:25" s="421" customFormat="1" x14ac:dyDescent="0.2">
      <c r="A399" s="413" t="s">
        <v>7</v>
      </c>
      <c r="B399" s="414">
        <v>39144</v>
      </c>
      <c r="C399" s="414">
        <v>39141</v>
      </c>
      <c r="D399" s="410">
        <v>2007</v>
      </c>
      <c r="E399" s="415" t="s">
        <v>9</v>
      </c>
      <c r="F399" s="413" t="s">
        <v>70</v>
      </c>
      <c r="G399" s="413" t="s">
        <v>35</v>
      </c>
      <c r="H399" s="416">
        <v>-150</v>
      </c>
      <c r="I399" s="425" t="s">
        <v>82</v>
      </c>
      <c r="J399" s="418"/>
      <c r="K399" s="419">
        <v>12</v>
      </c>
      <c r="L399" s="451" t="s">
        <v>333</v>
      </c>
      <c r="M399" s="451"/>
      <c r="X399" s="422"/>
      <c r="Y399" s="422"/>
    </row>
    <row r="400" spans="1:25" s="421" customFormat="1" x14ac:dyDescent="0.2">
      <c r="A400" s="413" t="s">
        <v>7</v>
      </c>
      <c r="B400" s="414">
        <v>39155</v>
      </c>
      <c r="C400" s="414">
        <v>39148</v>
      </c>
      <c r="D400" s="410">
        <v>2007</v>
      </c>
      <c r="E400" s="415" t="s">
        <v>9</v>
      </c>
      <c r="F400" s="413" t="s">
        <v>70</v>
      </c>
      <c r="G400" s="413" t="s">
        <v>35</v>
      </c>
      <c r="H400" s="416">
        <v>-120</v>
      </c>
      <c r="I400" s="425" t="s">
        <v>82</v>
      </c>
      <c r="J400" s="418"/>
      <c r="K400" s="419">
        <v>12</v>
      </c>
      <c r="L400" s="451" t="s">
        <v>333</v>
      </c>
      <c r="M400" s="451"/>
      <c r="W400" s="431"/>
      <c r="X400" s="452"/>
      <c r="Y400" s="422"/>
    </row>
    <row r="401" spans="1:25" s="421" customFormat="1" x14ac:dyDescent="0.2">
      <c r="A401" s="413" t="s">
        <v>7</v>
      </c>
      <c r="B401" s="414">
        <v>39168</v>
      </c>
      <c r="C401" s="414">
        <v>39165</v>
      </c>
      <c r="D401" s="410">
        <v>2007</v>
      </c>
      <c r="E401" s="415" t="s">
        <v>9</v>
      </c>
      <c r="F401" s="413" t="s">
        <v>70</v>
      </c>
      <c r="G401" s="413" t="s">
        <v>35</v>
      </c>
      <c r="H401" s="416">
        <v>-160</v>
      </c>
      <c r="I401" s="425" t="s">
        <v>82</v>
      </c>
      <c r="J401" s="418">
        <v>1</v>
      </c>
      <c r="K401" s="419">
        <v>12</v>
      </c>
      <c r="L401" s="451" t="s">
        <v>333</v>
      </c>
      <c r="M401" s="451"/>
      <c r="X401" s="422"/>
      <c r="Y401" s="422"/>
    </row>
    <row r="402" spans="1:25" s="421" customFormat="1" x14ac:dyDescent="0.2">
      <c r="A402" s="413" t="s">
        <v>7</v>
      </c>
      <c r="B402" s="414">
        <v>39195</v>
      </c>
      <c r="C402" s="414">
        <v>39195</v>
      </c>
      <c r="D402" s="410">
        <v>2007</v>
      </c>
      <c r="E402" s="415" t="s">
        <v>9</v>
      </c>
      <c r="F402" s="413" t="s">
        <v>70</v>
      </c>
      <c r="G402" s="413" t="s">
        <v>35</v>
      </c>
      <c r="H402" s="416">
        <v>-150</v>
      </c>
      <c r="I402" s="425" t="s">
        <v>82</v>
      </c>
      <c r="J402" s="418"/>
      <c r="K402" s="419">
        <v>12</v>
      </c>
      <c r="L402" s="451" t="s">
        <v>333</v>
      </c>
      <c r="M402" s="451"/>
      <c r="X402" s="422"/>
      <c r="Y402" s="422"/>
    </row>
    <row r="403" spans="1:25" s="421" customFormat="1" x14ac:dyDescent="0.2">
      <c r="A403" s="413" t="s">
        <v>7</v>
      </c>
      <c r="B403" s="414">
        <v>39207</v>
      </c>
      <c r="C403" s="414">
        <v>39207</v>
      </c>
      <c r="D403" s="410">
        <v>2007</v>
      </c>
      <c r="E403" s="415" t="s">
        <v>9</v>
      </c>
      <c r="F403" s="413" t="s">
        <v>70</v>
      </c>
      <c r="G403" s="413" t="s">
        <v>35</v>
      </c>
      <c r="H403" s="416">
        <v>-250</v>
      </c>
      <c r="I403" s="425" t="s">
        <v>82</v>
      </c>
      <c r="J403" s="418"/>
      <c r="K403" s="419">
        <v>12</v>
      </c>
      <c r="L403" s="451" t="s">
        <v>333</v>
      </c>
      <c r="M403" s="451"/>
      <c r="X403" s="422"/>
      <c r="Y403" s="422"/>
    </row>
    <row r="404" spans="1:25" s="421" customFormat="1" x14ac:dyDescent="0.2">
      <c r="A404" s="413" t="s">
        <v>7</v>
      </c>
      <c r="B404" s="414">
        <v>39221</v>
      </c>
      <c r="C404" s="414">
        <v>39218</v>
      </c>
      <c r="D404" s="410">
        <v>2007</v>
      </c>
      <c r="E404" s="415" t="s">
        <v>9</v>
      </c>
      <c r="F404" s="413" t="s">
        <v>70</v>
      </c>
      <c r="G404" s="413" t="s">
        <v>35</v>
      </c>
      <c r="H404" s="416">
        <v>-150</v>
      </c>
      <c r="I404" s="425" t="s">
        <v>82</v>
      </c>
      <c r="J404" s="418"/>
      <c r="K404" s="419">
        <v>12</v>
      </c>
      <c r="L404" s="451" t="s">
        <v>333</v>
      </c>
      <c r="M404" s="451"/>
      <c r="X404" s="422"/>
      <c r="Y404" s="422"/>
    </row>
    <row r="405" spans="1:25" s="421" customFormat="1" x14ac:dyDescent="0.2">
      <c r="A405" s="413" t="s">
        <v>7</v>
      </c>
      <c r="B405" s="414">
        <v>39248</v>
      </c>
      <c r="C405" s="414">
        <v>39246</v>
      </c>
      <c r="D405" s="410">
        <v>2007</v>
      </c>
      <c r="E405" s="415" t="s">
        <v>9</v>
      </c>
      <c r="F405" s="413" t="s">
        <v>70</v>
      </c>
      <c r="G405" s="413" t="s">
        <v>35</v>
      </c>
      <c r="H405" s="416">
        <v>-150</v>
      </c>
      <c r="I405" s="425" t="s">
        <v>82</v>
      </c>
      <c r="J405" s="418"/>
      <c r="K405" s="419">
        <v>12</v>
      </c>
      <c r="L405" s="451" t="s">
        <v>333</v>
      </c>
      <c r="M405" s="451"/>
      <c r="X405" s="422"/>
      <c r="Y405" s="422"/>
    </row>
    <row r="406" spans="1:25" s="421" customFormat="1" x14ac:dyDescent="0.2">
      <c r="A406" s="413" t="s">
        <v>7</v>
      </c>
      <c r="B406" s="414">
        <v>39277</v>
      </c>
      <c r="C406" s="414">
        <v>39276</v>
      </c>
      <c r="D406" s="410">
        <v>2007</v>
      </c>
      <c r="E406" s="415" t="s">
        <v>9</v>
      </c>
      <c r="F406" s="413" t="s">
        <v>70</v>
      </c>
      <c r="G406" s="413" t="s">
        <v>35</v>
      </c>
      <c r="H406" s="416">
        <v>-150</v>
      </c>
      <c r="I406" s="425" t="s">
        <v>82</v>
      </c>
      <c r="J406" s="418"/>
      <c r="K406" s="419">
        <v>12</v>
      </c>
      <c r="L406" s="451" t="s">
        <v>333</v>
      </c>
      <c r="M406" s="451"/>
      <c r="X406" s="422"/>
      <c r="Y406" s="422"/>
    </row>
    <row r="407" spans="1:25" s="421" customFormat="1" x14ac:dyDescent="0.2">
      <c r="A407" s="413" t="s">
        <v>7</v>
      </c>
      <c r="B407" s="414">
        <v>39323</v>
      </c>
      <c r="C407" s="414">
        <v>39311</v>
      </c>
      <c r="D407" s="410">
        <v>2007</v>
      </c>
      <c r="E407" s="415" t="s">
        <v>9</v>
      </c>
      <c r="F407" s="413" t="s">
        <v>70</v>
      </c>
      <c r="G407" s="413" t="s">
        <v>35</v>
      </c>
      <c r="H407" s="416">
        <v>-150</v>
      </c>
      <c r="I407" s="425" t="s">
        <v>82</v>
      </c>
      <c r="J407" s="418"/>
      <c r="K407" s="419">
        <v>12</v>
      </c>
      <c r="L407" s="451" t="s">
        <v>333</v>
      </c>
      <c r="M407" s="451"/>
      <c r="X407" s="422"/>
      <c r="Y407" s="422"/>
    </row>
    <row r="408" spans="1:25" s="421" customFormat="1" x14ac:dyDescent="0.2">
      <c r="A408" s="413" t="s">
        <v>7</v>
      </c>
      <c r="B408" s="414">
        <v>39346</v>
      </c>
      <c r="C408" s="414">
        <v>39345</v>
      </c>
      <c r="D408" s="410">
        <v>2007</v>
      </c>
      <c r="E408" s="415" t="s">
        <v>9</v>
      </c>
      <c r="F408" s="413" t="s">
        <v>70</v>
      </c>
      <c r="G408" s="413" t="s">
        <v>35</v>
      </c>
      <c r="H408" s="416">
        <v>-150</v>
      </c>
      <c r="I408" s="425" t="s">
        <v>82</v>
      </c>
      <c r="J408" s="418"/>
      <c r="K408" s="419">
        <v>12</v>
      </c>
      <c r="L408" s="451" t="s">
        <v>333</v>
      </c>
      <c r="M408" s="451"/>
      <c r="X408" s="422"/>
      <c r="Y408" s="422"/>
    </row>
    <row r="409" spans="1:25" s="421" customFormat="1" x14ac:dyDescent="0.2">
      <c r="A409" s="413" t="s">
        <v>7</v>
      </c>
      <c r="B409" s="414">
        <v>39388</v>
      </c>
      <c r="C409" s="414">
        <v>39386</v>
      </c>
      <c r="D409" s="410">
        <v>2007</v>
      </c>
      <c r="E409" s="415" t="s">
        <v>9</v>
      </c>
      <c r="F409" s="413" t="s">
        <v>70</v>
      </c>
      <c r="G409" s="413" t="s">
        <v>35</v>
      </c>
      <c r="H409" s="416">
        <v>-210</v>
      </c>
      <c r="I409" s="425" t="s">
        <v>82</v>
      </c>
      <c r="J409" s="418"/>
      <c r="K409" s="419">
        <v>12</v>
      </c>
      <c r="L409" s="451" t="s">
        <v>333</v>
      </c>
      <c r="M409" s="451"/>
      <c r="X409" s="422"/>
      <c r="Y409" s="422"/>
    </row>
    <row r="410" spans="1:25" s="421" customFormat="1" x14ac:dyDescent="0.2">
      <c r="A410" s="413" t="s">
        <v>7</v>
      </c>
      <c r="B410" s="414">
        <v>39485</v>
      </c>
      <c r="C410" s="414">
        <v>39484</v>
      </c>
      <c r="D410" s="410">
        <v>2008</v>
      </c>
      <c r="E410" s="415" t="s">
        <v>9</v>
      </c>
      <c r="F410" s="413" t="s">
        <v>70</v>
      </c>
      <c r="G410" s="413" t="s">
        <v>35</v>
      </c>
      <c r="H410" s="416">
        <v>-480</v>
      </c>
      <c r="I410" s="425" t="s">
        <v>82</v>
      </c>
      <c r="J410" s="418">
        <v>3</v>
      </c>
      <c r="K410" s="419">
        <v>12</v>
      </c>
      <c r="L410" s="420"/>
      <c r="M410" s="420"/>
      <c r="X410" s="422"/>
      <c r="Y410" s="422"/>
    </row>
    <row r="411" spans="1:25" s="421" customFormat="1" x14ac:dyDescent="0.2">
      <c r="A411" s="413" t="s">
        <v>7</v>
      </c>
      <c r="B411" s="414">
        <v>39615</v>
      </c>
      <c r="C411" s="414">
        <v>39611</v>
      </c>
      <c r="D411" s="410">
        <v>2008</v>
      </c>
      <c r="E411" s="415" t="s">
        <v>9</v>
      </c>
      <c r="F411" s="413" t="s">
        <v>70</v>
      </c>
      <c r="G411" s="413" t="s">
        <v>35</v>
      </c>
      <c r="H411" s="416">
        <v>-480</v>
      </c>
      <c r="I411" s="425" t="s">
        <v>82</v>
      </c>
      <c r="J411" s="418">
        <v>3</v>
      </c>
      <c r="K411" s="419">
        <v>12</v>
      </c>
      <c r="L411" s="420"/>
      <c r="M411" s="420"/>
      <c r="X411" s="422"/>
      <c r="Y411" s="422"/>
    </row>
    <row r="412" spans="1:25" s="421" customFormat="1" x14ac:dyDescent="0.2">
      <c r="A412" s="413" t="s">
        <v>7</v>
      </c>
      <c r="B412" s="414">
        <v>39696</v>
      </c>
      <c r="C412" s="414">
        <v>39695</v>
      </c>
      <c r="D412" s="410">
        <v>2008</v>
      </c>
      <c r="E412" s="415" t="s">
        <v>9</v>
      </c>
      <c r="F412" s="413" t="s">
        <v>70</v>
      </c>
      <c r="G412" s="413" t="s">
        <v>35</v>
      </c>
      <c r="H412" s="416">
        <v>-480</v>
      </c>
      <c r="I412" s="425" t="s">
        <v>82</v>
      </c>
      <c r="J412" s="418">
        <v>3</v>
      </c>
      <c r="K412" s="419">
        <v>12</v>
      </c>
      <c r="L412" s="420"/>
      <c r="M412" s="420"/>
      <c r="X412" s="422"/>
      <c r="Y412" s="422"/>
    </row>
    <row r="413" spans="1:25" s="421" customFormat="1" x14ac:dyDescent="0.2">
      <c r="A413" s="413" t="s">
        <v>7</v>
      </c>
      <c r="B413" s="414">
        <v>39787</v>
      </c>
      <c r="C413" s="414">
        <v>39786</v>
      </c>
      <c r="D413" s="410">
        <v>2008</v>
      </c>
      <c r="E413" s="415" t="s">
        <v>9</v>
      </c>
      <c r="F413" s="413" t="s">
        <v>70</v>
      </c>
      <c r="G413" s="413" t="s">
        <v>35</v>
      </c>
      <c r="H413" s="416">
        <v>-480</v>
      </c>
      <c r="I413" s="425" t="s">
        <v>82</v>
      </c>
      <c r="J413" s="418">
        <v>3</v>
      </c>
      <c r="K413" s="419">
        <v>12</v>
      </c>
      <c r="L413" s="420"/>
      <c r="M413" s="420"/>
      <c r="X413" s="422"/>
      <c r="Y413" s="422"/>
    </row>
    <row r="414" spans="1:25" s="421" customFormat="1" x14ac:dyDescent="0.2">
      <c r="A414" s="413" t="s">
        <v>7</v>
      </c>
      <c r="B414" s="414">
        <v>39996</v>
      </c>
      <c r="C414" s="414">
        <v>39993</v>
      </c>
      <c r="D414" s="410">
        <v>2009</v>
      </c>
      <c r="E414" s="415" t="s">
        <v>9</v>
      </c>
      <c r="F414" s="413" t="s">
        <v>70</v>
      </c>
      <c r="G414" s="413" t="s">
        <v>35</v>
      </c>
      <c r="H414" s="416">
        <v>-960</v>
      </c>
      <c r="I414" s="425" t="s">
        <v>82</v>
      </c>
      <c r="J414" s="418">
        <v>6</v>
      </c>
      <c r="K414" s="419">
        <v>12</v>
      </c>
      <c r="L414" s="420"/>
      <c r="M414" s="420"/>
      <c r="X414" s="422"/>
      <c r="Y414" s="422"/>
    </row>
    <row r="415" spans="1:25" s="421" customFormat="1" x14ac:dyDescent="0.2">
      <c r="A415" s="413" t="s">
        <v>7</v>
      </c>
      <c r="B415" s="414">
        <v>40151</v>
      </c>
      <c r="C415" s="414">
        <v>40150</v>
      </c>
      <c r="D415" s="410">
        <v>2009</v>
      </c>
      <c r="E415" s="415" t="s">
        <v>9</v>
      </c>
      <c r="F415" s="413" t="s">
        <v>34</v>
      </c>
      <c r="G415" s="413" t="s">
        <v>35</v>
      </c>
      <c r="H415" s="416">
        <v>-480</v>
      </c>
      <c r="I415" s="425" t="s">
        <v>82</v>
      </c>
      <c r="J415" s="418">
        <v>3</v>
      </c>
      <c r="K415" s="419">
        <v>12</v>
      </c>
      <c r="L415" s="420"/>
      <c r="M415" s="420"/>
      <c r="X415" s="422"/>
      <c r="Y415" s="422"/>
    </row>
    <row r="416" spans="1:25" s="421" customFormat="1" x14ac:dyDescent="0.2">
      <c r="A416" s="413" t="s">
        <v>7</v>
      </c>
      <c r="B416" s="414">
        <v>40168</v>
      </c>
      <c r="C416" s="414">
        <v>40164</v>
      </c>
      <c r="D416" s="410">
        <v>2009</v>
      </c>
      <c r="E416" s="415" t="s">
        <v>9</v>
      </c>
      <c r="F416" s="413" t="s">
        <v>34</v>
      </c>
      <c r="G416" s="413" t="s">
        <v>35</v>
      </c>
      <c r="H416" s="416">
        <v>-480</v>
      </c>
      <c r="I416" s="425" t="s">
        <v>82</v>
      </c>
      <c r="J416" s="418">
        <v>3</v>
      </c>
      <c r="K416" s="419">
        <v>12</v>
      </c>
      <c r="L416" s="420"/>
      <c r="M416" s="420"/>
      <c r="X416" s="422"/>
      <c r="Y416" s="422"/>
    </row>
    <row r="417" spans="1:25" s="421" customFormat="1" x14ac:dyDescent="0.2">
      <c r="A417" s="413" t="s">
        <v>7</v>
      </c>
      <c r="B417" s="414">
        <v>40206</v>
      </c>
      <c r="C417" s="414">
        <v>40206</v>
      </c>
      <c r="D417" s="410">
        <v>2010</v>
      </c>
      <c r="E417" s="415" t="s">
        <v>9</v>
      </c>
      <c r="F417" s="413" t="s">
        <v>34</v>
      </c>
      <c r="G417" s="413" t="s">
        <v>35</v>
      </c>
      <c r="H417" s="416">
        <v>-125</v>
      </c>
      <c r="I417" s="425" t="s">
        <v>82</v>
      </c>
      <c r="J417" s="418">
        <v>1</v>
      </c>
      <c r="K417" s="419">
        <v>12</v>
      </c>
      <c r="L417" s="420"/>
      <c r="M417" s="420"/>
      <c r="X417" s="422"/>
      <c r="Y417" s="422"/>
    </row>
    <row r="418" spans="1:25" s="421" customFormat="1" x14ac:dyDescent="0.2">
      <c r="A418" s="413" t="s">
        <v>7</v>
      </c>
      <c r="B418" s="414">
        <v>40231</v>
      </c>
      <c r="C418" s="414">
        <v>40228</v>
      </c>
      <c r="D418" s="410">
        <v>2010</v>
      </c>
      <c r="E418" s="415" t="s">
        <v>9</v>
      </c>
      <c r="F418" s="413" t="s">
        <v>34</v>
      </c>
      <c r="G418" s="413" t="s">
        <v>35</v>
      </c>
      <c r="H418" s="416">
        <v>-125</v>
      </c>
      <c r="I418" s="425" t="s">
        <v>82</v>
      </c>
      <c r="J418" s="418">
        <v>1</v>
      </c>
      <c r="K418" s="419">
        <v>12</v>
      </c>
      <c r="L418" s="420"/>
      <c r="M418" s="420"/>
      <c r="X418" s="422"/>
      <c r="Y418" s="422"/>
    </row>
    <row r="419" spans="1:25" s="421" customFormat="1" x14ac:dyDescent="0.2">
      <c r="A419" s="413" t="s">
        <v>7</v>
      </c>
      <c r="B419" s="414">
        <v>40256</v>
      </c>
      <c r="C419" s="414">
        <v>40255</v>
      </c>
      <c r="D419" s="410">
        <v>2010</v>
      </c>
      <c r="E419" s="415" t="s">
        <v>9</v>
      </c>
      <c r="F419" s="413" t="s">
        <v>34</v>
      </c>
      <c r="G419" s="413" t="s">
        <v>35</v>
      </c>
      <c r="H419" s="416">
        <v>-125</v>
      </c>
      <c r="I419" s="425" t="s">
        <v>82</v>
      </c>
      <c r="J419" s="418">
        <v>1</v>
      </c>
      <c r="K419" s="419">
        <v>12</v>
      </c>
      <c r="L419" s="420"/>
      <c r="M419" s="420"/>
      <c r="X419" s="422"/>
      <c r="Y419" s="422"/>
    </row>
    <row r="420" spans="1:25" s="421" customFormat="1" x14ac:dyDescent="0.2">
      <c r="A420" s="413" t="s">
        <v>7</v>
      </c>
      <c r="B420" s="414">
        <v>40355</v>
      </c>
      <c r="C420" s="414">
        <v>40355</v>
      </c>
      <c r="D420" s="410">
        <v>2010</v>
      </c>
      <c r="E420" s="415" t="s">
        <v>9</v>
      </c>
      <c r="F420" s="413" t="s">
        <v>34</v>
      </c>
      <c r="G420" s="413" t="s">
        <v>35</v>
      </c>
      <c r="H420" s="416">
        <v>-125</v>
      </c>
      <c r="I420" s="425" t="s">
        <v>82</v>
      </c>
      <c r="J420" s="418">
        <v>1</v>
      </c>
      <c r="K420" s="419">
        <v>12</v>
      </c>
      <c r="L420" s="420"/>
      <c r="M420" s="420"/>
      <c r="X420" s="422"/>
      <c r="Y420" s="422"/>
    </row>
    <row r="421" spans="1:25" s="421" customFormat="1" x14ac:dyDescent="0.2">
      <c r="A421" s="413" t="s">
        <v>7</v>
      </c>
      <c r="B421" s="414">
        <v>40355</v>
      </c>
      <c r="C421" s="414">
        <v>40355</v>
      </c>
      <c r="D421" s="410">
        <v>2010</v>
      </c>
      <c r="E421" s="415" t="s">
        <v>9</v>
      </c>
      <c r="F421" s="413" t="s">
        <v>34</v>
      </c>
      <c r="G421" s="413" t="s">
        <v>35</v>
      </c>
      <c r="H421" s="416">
        <v>-125</v>
      </c>
      <c r="I421" s="425" t="s">
        <v>82</v>
      </c>
      <c r="J421" s="418">
        <v>1</v>
      </c>
      <c r="K421" s="419">
        <v>12</v>
      </c>
      <c r="L421" s="420"/>
      <c r="M421" s="420"/>
      <c r="X421" s="422"/>
      <c r="Y421" s="422"/>
    </row>
    <row r="422" spans="1:25" s="421" customFormat="1" x14ac:dyDescent="0.2">
      <c r="A422" s="413" t="s">
        <v>7</v>
      </c>
      <c r="B422" s="414">
        <v>40396</v>
      </c>
      <c r="C422" s="414">
        <v>40395</v>
      </c>
      <c r="D422" s="410">
        <v>2010</v>
      </c>
      <c r="E422" s="415" t="s">
        <v>9</v>
      </c>
      <c r="F422" s="413" t="s">
        <v>34</v>
      </c>
      <c r="G422" s="413" t="s">
        <v>35</v>
      </c>
      <c r="H422" s="416">
        <v>-125</v>
      </c>
      <c r="I422" s="425" t="s">
        <v>82</v>
      </c>
      <c r="J422" s="418">
        <v>1</v>
      </c>
      <c r="K422" s="419">
        <v>12</v>
      </c>
      <c r="L422" s="420"/>
      <c r="M422" s="420"/>
      <c r="X422" s="422"/>
      <c r="Y422" s="422"/>
    </row>
    <row r="423" spans="1:25" s="421" customFormat="1" x14ac:dyDescent="0.2">
      <c r="A423" s="413" t="s">
        <v>7</v>
      </c>
      <c r="B423" s="414">
        <v>40410</v>
      </c>
      <c r="C423" s="414">
        <v>40410</v>
      </c>
      <c r="D423" s="410">
        <v>2010</v>
      </c>
      <c r="E423" s="415" t="s">
        <v>9</v>
      </c>
      <c r="F423" s="413" t="s">
        <v>34</v>
      </c>
      <c r="G423" s="413" t="s">
        <v>35</v>
      </c>
      <c r="H423" s="416">
        <v>-125</v>
      </c>
      <c r="I423" s="425" t="s">
        <v>82</v>
      </c>
      <c r="J423" s="418">
        <v>1</v>
      </c>
      <c r="K423" s="419">
        <v>12</v>
      </c>
      <c r="L423" s="420"/>
      <c r="M423" s="420"/>
      <c r="X423" s="422"/>
      <c r="Y423" s="422"/>
    </row>
    <row r="424" spans="1:25" s="421" customFormat="1" x14ac:dyDescent="0.2">
      <c r="A424" s="413" t="s">
        <v>7</v>
      </c>
      <c r="B424" s="414">
        <v>40410</v>
      </c>
      <c r="C424" s="414">
        <v>40410</v>
      </c>
      <c r="D424" s="410">
        <v>2010</v>
      </c>
      <c r="E424" s="415" t="s">
        <v>9</v>
      </c>
      <c r="F424" s="413" t="s">
        <v>34</v>
      </c>
      <c r="G424" s="413" t="s">
        <v>35</v>
      </c>
      <c r="H424" s="416">
        <v>-125</v>
      </c>
      <c r="I424" s="425" t="s">
        <v>82</v>
      </c>
      <c r="J424" s="418">
        <v>1</v>
      </c>
      <c r="K424" s="419">
        <v>12</v>
      </c>
      <c r="L424" s="420"/>
      <c r="M424" s="420"/>
      <c r="X424" s="422"/>
      <c r="Y424" s="422"/>
    </row>
    <row r="425" spans="1:25" s="421" customFormat="1" x14ac:dyDescent="0.2">
      <c r="A425" s="413" t="s">
        <v>7</v>
      </c>
      <c r="B425" s="414">
        <v>40476</v>
      </c>
      <c r="C425" s="414">
        <v>40474</v>
      </c>
      <c r="D425" s="410">
        <v>2010</v>
      </c>
      <c r="E425" s="415" t="s">
        <v>9</v>
      </c>
      <c r="F425" s="413" t="s">
        <v>34</v>
      </c>
      <c r="G425" s="413" t="s">
        <v>35</v>
      </c>
      <c r="H425" s="416">
        <v>-125</v>
      </c>
      <c r="I425" s="425" t="s">
        <v>82</v>
      </c>
      <c r="J425" s="418">
        <v>1</v>
      </c>
      <c r="K425" s="419">
        <v>12</v>
      </c>
      <c r="L425" s="420"/>
      <c r="M425" s="420"/>
      <c r="X425" s="422"/>
      <c r="Y425" s="422"/>
    </row>
    <row r="426" spans="1:25" s="421" customFormat="1" x14ac:dyDescent="0.2">
      <c r="A426" s="413" t="s">
        <v>7</v>
      </c>
      <c r="B426" s="414">
        <v>40522</v>
      </c>
      <c r="C426" s="414">
        <v>40521</v>
      </c>
      <c r="D426" s="410">
        <v>2010</v>
      </c>
      <c r="E426" s="415" t="s">
        <v>9</v>
      </c>
      <c r="F426" s="413" t="s">
        <v>34</v>
      </c>
      <c r="G426" s="413" t="s">
        <v>35</v>
      </c>
      <c r="H426" s="416">
        <v>-125</v>
      </c>
      <c r="I426" s="425" t="s">
        <v>82</v>
      </c>
      <c r="J426" s="418">
        <v>1</v>
      </c>
      <c r="K426" s="419">
        <v>12</v>
      </c>
      <c r="L426" s="420"/>
      <c r="M426" s="420"/>
      <c r="X426" s="422"/>
      <c r="Y426" s="422"/>
    </row>
    <row r="427" spans="1:25" s="421" customFormat="1" x14ac:dyDescent="0.2">
      <c r="A427" s="413" t="s">
        <v>7</v>
      </c>
      <c r="B427" s="414">
        <v>40522</v>
      </c>
      <c r="C427" s="414">
        <v>40521</v>
      </c>
      <c r="D427" s="410">
        <v>2010</v>
      </c>
      <c r="E427" s="415" t="s">
        <v>9</v>
      </c>
      <c r="F427" s="413" t="s">
        <v>34</v>
      </c>
      <c r="G427" s="413" t="s">
        <v>35</v>
      </c>
      <c r="H427" s="416">
        <v>-125</v>
      </c>
      <c r="I427" s="425" t="s">
        <v>82</v>
      </c>
      <c r="J427" s="418">
        <v>1</v>
      </c>
      <c r="K427" s="419">
        <v>12</v>
      </c>
      <c r="L427" s="420"/>
      <c r="M427" s="420"/>
      <c r="X427" s="422"/>
      <c r="Y427" s="422"/>
    </row>
    <row r="428" spans="1:25" s="421" customFormat="1" x14ac:dyDescent="0.2">
      <c r="A428" s="413" t="s">
        <v>7</v>
      </c>
      <c r="B428" s="414">
        <v>40582</v>
      </c>
      <c r="C428" s="414">
        <v>40582</v>
      </c>
      <c r="D428" s="410">
        <v>2011</v>
      </c>
      <c r="E428" s="415" t="s">
        <v>9</v>
      </c>
      <c r="F428" s="413" t="s">
        <v>34</v>
      </c>
      <c r="G428" s="413" t="s">
        <v>35</v>
      </c>
      <c r="H428" s="416">
        <v>-125</v>
      </c>
      <c r="I428" s="425" t="s">
        <v>82</v>
      </c>
      <c r="J428" s="418">
        <v>1</v>
      </c>
      <c r="K428" s="419">
        <v>12</v>
      </c>
      <c r="L428" s="420"/>
      <c r="M428" s="420"/>
      <c r="X428" s="422"/>
      <c r="Y428" s="422"/>
    </row>
    <row r="429" spans="1:25" s="421" customFormat="1" x14ac:dyDescent="0.2">
      <c r="A429" s="413" t="s">
        <v>7</v>
      </c>
      <c r="B429" s="414">
        <v>40606</v>
      </c>
      <c r="C429" s="414">
        <v>40605</v>
      </c>
      <c r="D429" s="410">
        <v>2011</v>
      </c>
      <c r="E429" s="415" t="s">
        <v>9</v>
      </c>
      <c r="F429" s="413" t="s">
        <v>34</v>
      </c>
      <c r="G429" s="413" t="s">
        <v>35</v>
      </c>
      <c r="H429" s="416">
        <v>-250</v>
      </c>
      <c r="I429" s="425" t="s">
        <v>82</v>
      </c>
      <c r="J429" s="418">
        <v>2</v>
      </c>
      <c r="K429" s="419">
        <v>12</v>
      </c>
      <c r="L429" s="420"/>
      <c r="M429" s="420"/>
      <c r="X429" s="422"/>
      <c r="Y429" s="422"/>
    </row>
    <row r="430" spans="1:25" s="421" customFormat="1" x14ac:dyDescent="0.2">
      <c r="A430" s="413" t="s">
        <v>7</v>
      </c>
      <c r="B430" s="414">
        <v>40651</v>
      </c>
      <c r="C430" s="414">
        <v>40647</v>
      </c>
      <c r="D430" s="410">
        <v>2011</v>
      </c>
      <c r="E430" s="415" t="s">
        <v>9</v>
      </c>
      <c r="F430" s="413" t="s">
        <v>34</v>
      </c>
      <c r="G430" s="413" t="s">
        <v>35</v>
      </c>
      <c r="H430" s="416">
        <v>-125</v>
      </c>
      <c r="I430" s="425" t="s">
        <v>82</v>
      </c>
      <c r="J430" s="418">
        <v>1</v>
      </c>
      <c r="K430" s="419">
        <v>12</v>
      </c>
      <c r="L430" s="420"/>
      <c r="M430" s="420"/>
      <c r="X430" s="422"/>
      <c r="Y430" s="422"/>
    </row>
    <row r="431" spans="1:25" s="421" customFormat="1" x14ac:dyDescent="0.2">
      <c r="A431" s="413" t="s">
        <v>7</v>
      </c>
      <c r="B431" s="414">
        <v>40676</v>
      </c>
      <c r="C431" s="414">
        <v>40676</v>
      </c>
      <c r="D431" s="410">
        <v>2011</v>
      </c>
      <c r="E431" s="415" t="s">
        <v>9</v>
      </c>
      <c r="F431" s="413" t="s">
        <v>34</v>
      </c>
      <c r="G431" s="413" t="s">
        <v>35</v>
      </c>
      <c r="H431" s="416">
        <v>-125</v>
      </c>
      <c r="I431" s="425" t="s">
        <v>82</v>
      </c>
      <c r="J431" s="418">
        <v>1</v>
      </c>
      <c r="K431" s="419">
        <v>12</v>
      </c>
      <c r="L431" s="420"/>
      <c r="M431" s="420"/>
      <c r="X431" s="422"/>
      <c r="Y431" s="422"/>
    </row>
    <row r="432" spans="1:25" s="421" customFormat="1" x14ac:dyDescent="0.2">
      <c r="A432" s="413" t="s">
        <v>7</v>
      </c>
      <c r="B432" s="414">
        <v>40704</v>
      </c>
      <c r="C432" s="414">
        <v>40704</v>
      </c>
      <c r="D432" s="410">
        <v>2011</v>
      </c>
      <c r="E432" s="415" t="s">
        <v>9</v>
      </c>
      <c r="F432" s="413" t="s">
        <v>34</v>
      </c>
      <c r="G432" s="413" t="s">
        <v>35</v>
      </c>
      <c r="H432" s="416">
        <v>-125</v>
      </c>
      <c r="I432" s="425" t="s">
        <v>82</v>
      </c>
      <c r="J432" s="418">
        <v>1</v>
      </c>
      <c r="K432" s="419">
        <v>12</v>
      </c>
      <c r="L432" s="420"/>
      <c r="M432" s="420"/>
      <c r="X432" s="422"/>
      <c r="Y432" s="422"/>
    </row>
    <row r="433" spans="1:25" s="421" customFormat="1" x14ac:dyDescent="0.2">
      <c r="A433" s="413" t="s">
        <v>7</v>
      </c>
      <c r="B433" s="414">
        <v>40742</v>
      </c>
      <c r="C433" s="414">
        <v>40740</v>
      </c>
      <c r="D433" s="410">
        <v>2011</v>
      </c>
      <c r="E433" s="415" t="s">
        <v>9</v>
      </c>
      <c r="F433" s="413" t="s">
        <v>34</v>
      </c>
      <c r="G433" s="413" t="s">
        <v>35</v>
      </c>
      <c r="H433" s="416">
        <v>-125</v>
      </c>
      <c r="I433" s="425" t="s">
        <v>82</v>
      </c>
      <c r="J433" s="418">
        <v>1</v>
      </c>
      <c r="K433" s="419">
        <v>12</v>
      </c>
      <c r="L433" s="420"/>
      <c r="M433" s="420"/>
      <c r="X433" s="422"/>
      <c r="Y433" s="422"/>
    </row>
    <row r="434" spans="1:25" s="421" customFormat="1" x14ac:dyDescent="0.2">
      <c r="A434" s="413" t="s">
        <v>7</v>
      </c>
      <c r="B434" s="414">
        <v>40781</v>
      </c>
      <c r="C434" s="414">
        <v>40779</v>
      </c>
      <c r="D434" s="410">
        <v>2011</v>
      </c>
      <c r="E434" s="415" t="s">
        <v>9</v>
      </c>
      <c r="F434" s="413" t="s">
        <v>34</v>
      </c>
      <c r="G434" s="413" t="s">
        <v>35</v>
      </c>
      <c r="H434" s="416">
        <v>-125</v>
      </c>
      <c r="I434" s="425" t="s">
        <v>82</v>
      </c>
      <c r="J434" s="418">
        <v>1</v>
      </c>
      <c r="K434" s="419">
        <v>12</v>
      </c>
      <c r="L434" s="420"/>
      <c r="M434" s="420"/>
      <c r="X434" s="422"/>
      <c r="Y434" s="422"/>
    </row>
    <row r="435" spans="1:25" s="421" customFormat="1" x14ac:dyDescent="0.2">
      <c r="A435" s="413" t="s">
        <v>7</v>
      </c>
      <c r="B435" s="414">
        <v>40826</v>
      </c>
      <c r="C435" s="414">
        <v>40823</v>
      </c>
      <c r="D435" s="410">
        <v>2011</v>
      </c>
      <c r="E435" s="415" t="s">
        <v>9</v>
      </c>
      <c r="F435" s="413" t="s">
        <v>34</v>
      </c>
      <c r="G435" s="413" t="s">
        <v>35</v>
      </c>
      <c r="H435" s="416">
        <v>-125</v>
      </c>
      <c r="I435" s="425" t="s">
        <v>82</v>
      </c>
      <c r="J435" s="418">
        <v>1</v>
      </c>
      <c r="K435" s="419">
        <v>12</v>
      </c>
      <c r="L435" s="420"/>
      <c r="M435" s="420"/>
      <c r="X435" s="422"/>
      <c r="Y435" s="422"/>
    </row>
    <row r="436" spans="1:25" s="421" customFormat="1" x14ac:dyDescent="0.2">
      <c r="A436" s="413" t="s">
        <v>7</v>
      </c>
      <c r="B436" s="414">
        <v>40826</v>
      </c>
      <c r="C436" s="414">
        <v>40823</v>
      </c>
      <c r="D436" s="410">
        <v>2011</v>
      </c>
      <c r="E436" s="415" t="s">
        <v>9</v>
      </c>
      <c r="F436" s="413" t="s">
        <v>34</v>
      </c>
      <c r="G436" s="413" t="s">
        <v>35</v>
      </c>
      <c r="H436" s="416">
        <v>-125</v>
      </c>
      <c r="I436" s="425" t="s">
        <v>82</v>
      </c>
      <c r="J436" s="418">
        <v>1</v>
      </c>
      <c r="K436" s="419">
        <v>12</v>
      </c>
      <c r="L436" s="420"/>
      <c r="M436" s="420"/>
      <c r="X436" s="422"/>
      <c r="Y436" s="422"/>
    </row>
    <row r="437" spans="1:25" s="421" customFormat="1" x14ac:dyDescent="0.2">
      <c r="A437" s="413" t="s">
        <v>7</v>
      </c>
      <c r="B437" s="414">
        <v>40865</v>
      </c>
      <c r="C437" s="414">
        <v>40865</v>
      </c>
      <c r="D437" s="410">
        <v>2011</v>
      </c>
      <c r="E437" s="415" t="s">
        <v>9</v>
      </c>
      <c r="F437" s="413" t="s">
        <v>34</v>
      </c>
      <c r="G437" s="413" t="s">
        <v>35</v>
      </c>
      <c r="H437" s="416">
        <v>-125</v>
      </c>
      <c r="I437" s="425" t="s">
        <v>82</v>
      </c>
      <c r="J437" s="418">
        <v>1</v>
      </c>
      <c r="K437" s="419">
        <v>12</v>
      </c>
      <c r="L437" s="420"/>
      <c r="M437" s="420"/>
      <c r="X437" s="422"/>
      <c r="Y437" s="422"/>
    </row>
    <row r="438" spans="1:25" s="421" customFormat="1" x14ac:dyDescent="0.2">
      <c r="A438" s="413" t="s">
        <v>7</v>
      </c>
      <c r="B438" s="414">
        <v>40889</v>
      </c>
      <c r="C438" s="414">
        <v>40889</v>
      </c>
      <c r="D438" s="410">
        <v>2011</v>
      </c>
      <c r="E438" s="415" t="s">
        <v>9</v>
      </c>
      <c r="F438" s="413" t="s">
        <v>34</v>
      </c>
      <c r="G438" s="413" t="s">
        <v>35</v>
      </c>
      <c r="H438" s="416">
        <v>-125</v>
      </c>
      <c r="I438" s="425" t="s">
        <v>82</v>
      </c>
      <c r="J438" s="418">
        <v>1</v>
      </c>
      <c r="K438" s="419">
        <v>12</v>
      </c>
      <c r="L438" s="420"/>
      <c r="M438" s="420"/>
      <c r="X438" s="422"/>
      <c r="Y438" s="422"/>
    </row>
    <row r="439" spans="1:25" s="421" customFormat="1" x14ac:dyDescent="0.2">
      <c r="A439" s="413" t="s">
        <v>7</v>
      </c>
      <c r="B439" s="414">
        <v>40928</v>
      </c>
      <c r="C439" s="414">
        <v>40928</v>
      </c>
      <c r="D439" s="410">
        <v>2012</v>
      </c>
      <c r="E439" s="415" t="s">
        <v>9</v>
      </c>
      <c r="F439" s="413" t="s">
        <v>34</v>
      </c>
      <c r="G439" s="413" t="s">
        <v>35</v>
      </c>
      <c r="H439" s="416">
        <v>-125</v>
      </c>
      <c r="I439" s="425" t="s">
        <v>82</v>
      </c>
      <c r="J439" s="418">
        <v>1</v>
      </c>
      <c r="K439" s="419">
        <v>12</v>
      </c>
      <c r="L439" s="420"/>
      <c r="M439" s="420"/>
      <c r="X439" s="422"/>
      <c r="Y439" s="422"/>
    </row>
    <row r="440" spans="1:25" s="421" customFormat="1" x14ac:dyDescent="0.2">
      <c r="A440" s="413" t="s">
        <v>7</v>
      </c>
      <c r="B440" s="414">
        <v>40945</v>
      </c>
      <c r="C440" s="414">
        <v>40944</v>
      </c>
      <c r="D440" s="410">
        <v>2012</v>
      </c>
      <c r="E440" s="415" t="s">
        <v>9</v>
      </c>
      <c r="F440" s="413" t="s">
        <v>34</v>
      </c>
      <c r="G440" s="413" t="s">
        <v>35</v>
      </c>
      <c r="H440" s="416">
        <v>-125</v>
      </c>
      <c r="I440" s="425" t="s">
        <v>82</v>
      </c>
      <c r="J440" s="418">
        <v>1</v>
      </c>
      <c r="K440" s="419">
        <v>12</v>
      </c>
      <c r="L440" s="420"/>
      <c r="M440" s="420"/>
      <c r="X440" s="422"/>
      <c r="Y440" s="422"/>
    </row>
    <row r="441" spans="1:25" s="421" customFormat="1" x14ac:dyDescent="0.2">
      <c r="A441" s="413" t="s">
        <v>7</v>
      </c>
      <c r="B441" s="414">
        <v>40984</v>
      </c>
      <c r="C441" s="414">
        <v>40984</v>
      </c>
      <c r="D441" s="410">
        <v>2012</v>
      </c>
      <c r="E441" s="415" t="s">
        <v>9</v>
      </c>
      <c r="F441" s="413" t="s">
        <v>34</v>
      </c>
      <c r="G441" s="413" t="s">
        <v>35</v>
      </c>
      <c r="H441" s="416">
        <v>-125</v>
      </c>
      <c r="I441" s="425" t="s">
        <v>82</v>
      </c>
      <c r="J441" s="418">
        <v>1</v>
      </c>
      <c r="K441" s="419">
        <v>12</v>
      </c>
      <c r="L441" s="420"/>
      <c r="M441" s="420"/>
      <c r="X441" s="422"/>
      <c r="Y441" s="422"/>
    </row>
    <row r="442" spans="1:25" s="421" customFormat="1" x14ac:dyDescent="0.2">
      <c r="A442" s="413" t="s">
        <v>7</v>
      </c>
      <c r="B442" s="414">
        <v>41032</v>
      </c>
      <c r="C442" s="414">
        <v>41032</v>
      </c>
      <c r="D442" s="410">
        <v>2012</v>
      </c>
      <c r="E442" s="415" t="s">
        <v>9</v>
      </c>
      <c r="F442" s="413" t="s">
        <v>34</v>
      </c>
      <c r="G442" s="413" t="s">
        <v>35</v>
      </c>
      <c r="H442" s="416">
        <v>-125</v>
      </c>
      <c r="I442" s="425" t="s">
        <v>82</v>
      </c>
      <c r="J442" s="418">
        <v>1</v>
      </c>
      <c r="K442" s="419">
        <v>12</v>
      </c>
      <c r="L442" s="420"/>
      <c r="M442" s="420"/>
      <c r="X442" s="422"/>
      <c r="Y442" s="422"/>
    </row>
    <row r="443" spans="1:25" s="421" customFormat="1" x14ac:dyDescent="0.2">
      <c r="A443" s="413" t="s">
        <v>7</v>
      </c>
      <c r="B443" s="414">
        <v>41032</v>
      </c>
      <c r="C443" s="414">
        <v>41032</v>
      </c>
      <c r="D443" s="410">
        <v>2012</v>
      </c>
      <c r="E443" s="415" t="s">
        <v>9</v>
      </c>
      <c r="F443" s="413" t="s">
        <v>34</v>
      </c>
      <c r="G443" s="413" t="s">
        <v>35</v>
      </c>
      <c r="H443" s="416">
        <v>-125</v>
      </c>
      <c r="I443" s="425" t="s">
        <v>82</v>
      </c>
      <c r="J443" s="418">
        <v>1</v>
      </c>
      <c r="K443" s="419">
        <v>12</v>
      </c>
      <c r="L443" s="420"/>
      <c r="M443" s="420"/>
      <c r="X443" s="422"/>
      <c r="Y443" s="422"/>
    </row>
    <row r="444" spans="1:25" s="421" customFormat="1" x14ac:dyDescent="0.2">
      <c r="A444" s="413" t="s">
        <v>7</v>
      </c>
      <c r="B444" s="414">
        <v>41071</v>
      </c>
      <c r="C444" s="414">
        <v>41071</v>
      </c>
      <c r="D444" s="410">
        <v>2012</v>
      </c>
      <c r="E444" s="415" t="s">
        <v>9</v>
      </c>
      <c r="F444" s="413" t="s">
        <v>34</v>
      </c>
      <c r="G444" s="413" t="s">
        <v>35</v>
      </c>
      <c r="H444" s="416">
        <v>-125</v>
      </c>
      <c r="I444" s="425" t="s">
        <v>82</v>
      </c>
      <c r="J444" s="418">
        <v>1</v>
      </c>
      <c r="K444" s="419">
        <v>12</v>
      </c>
      <c r="L444" s="420"/>
      <c r="M444" s="420"/>
      <c r="X444" s="422"/>
      <c r="Y444" s="422"/>
    </row>
    <row r="445" spans="1:25" s="421" customFormat="1" x14ac:dyDescent="0.2">
      <c r="A445" s="413" t="s">
        <v>7</v>
      </c>
      <c r="B445" s="414">
        <v>41100</v>
      </c>
      <c r="C445" s="414">
        <v>41098</v>
      </c>
      <c r="D445" s="410">
        <v>2012</v>
      </c>
      <c r="E445" s="415" t="s">
        <v>9</v>
      </c>
      <c r="F445" s="413" t="s">
        <v>34</v>
      </c>
      <c r="G445" s="413" t="s">
        <v>35</v>
      </c>
      <c r="H445" s="416">
        <v>-125</v>
      </c>
      <c r="I445" s="425" t="s">
        <v>82</v>
      </c>
      <c r="J445" s="418">
        <v>1</v>
      </c>
      <c r="K445" s="419">
        <v>12</v>
      </c>
      <c r="L445" s="420"/>
      <c r="M445" s="420"/>
      <c r="X445" s="422"/>
      <c r="Y445" s="422"/>
    </row>
    <row r="446" spans="1:25" s="421" customFormat="1" x14ac:dyDescent="0.2">
      <c r="A446" s="413" t="s">
        <v>7</v>
      </c>
      <c r="B446" s="414">
        <v>41124</v>
      </c>
      <c r="C446" s="414">
        <v>41124</v>
      </c>
      <c r="D446" s="410">
        <v>2012</v>
      </c>
      <c r="E446" s="415" t="s">
        <v>9</v>
      </c>
      <c r="F446" s="413" t="s">
        <v>34</v>
      </c>
      <c r="G446" s="413" t="s">
        <v>35</v>
      </c>
      <c r="H446" s="416">
        <v>-125</v>
      </c>
      <c r="I446" s="425" t="s">
        <v>82</v>
      </c>
      <c r="J446" s="418">
        <v>1</v>
      </c>
      <c r="K446" s="419">
        <v>12</v>
      </c>
      <c r="L446" s="420"/>
      <c r="M446" s="420"/>
      <c r="X446" s="422"/>
      <c r="Y446" s="422"/>
    </row>
    <row r="447" spans="1:25" s="421" customFormat="1" x14ac:dyDescent="0.2">
      <c r="A447" s="413" t="s">
        <v>7</v>
      </c>
      <c r="B447" s="414">
        <v>41159</v>
      </c>
      <c r="C447" s="414">
        <v>41159</v>
      </c>
      <c r="D447" s="410">
        <v>2012</v>
      </c>
      <c r="E447" s="415" t="s">
        <v>9</v>
      </c>
      <c r="F447" s="413" t="s">
        <v>34</v>
      </c>
      <c r="G447" s="413" t="s">
        <v>35</v>
      </c>
      <c r="H447" s="416">
        <v>-125</v>
      </c>
      <c r="I447" s="425" t="s">
        <v>82</v>
      </c>
      <c r="J447" s="418">
        <v>1</v>
      </c>
      <c r="K447" s="419">
        <v>12</v>
      </c>
      <c r="L447" s="420"/>
      <c r="M447" s="420"/>
      <c r="X447" s="422"/>
      <c r="Y447" s="422"/>
    </row>
    <row r="448" spans="1:25" s="421" customFormat="1" x14ac:dyDescent="0.2">
      <c r="A448" s="413" t="s">
        <v>7</v>
      </c>
      <c r="B448" s="414">
        <v>41193</v>
      </c>
      <c r="C448" s="414">
        <v>41192</v>
      </c>
      <c r="D448" s="410">
        <v>2012</v>
      </c>
      <c r="E448" s="415" t="s">
        <v>9</v>
      </c>
      <c r="F448" s="413" t="s">
        <v>34</v>
      </c>
      <c r="G448" s="413" t="s">
        <v>35</v>
      </c>
      <c r="H448" s="416">
        <v>-125</v>
      </c>
      <c r="I448" s="425" t="s">
        <v>82</v>
      </c>
      <c r="J448" s="418">
        <v>1</v>
      </c>
      <c r="K448" s="419">
        <v>12</v>
      </c>
      <c r="L448" s="420"/>
      <c r="M448" s="420"/>
      <c r="X448" s="422"/>
      <c r="Y448" s="422"/>
    </row>
    <row r="449" spans="1:25" s="421" customFormat="1" x14ac:dyDescent="0.2">
      <c r="A449" s="413" t="s">
        <v>7</v>
      </c>
      <c r="B449" s="414">
        <v>41236</v>
      </c>
      <c r="C449" s="414">
        <v>41234</v>
      </c>
      <c r="D449" s="410">
        <v>2012</v>
      </c>
      <c r="E449" s="415" t="s">
        <v>9</v>
      </c>
      <c r="F449" s="413" t="s">
        <v>34</v>
      </c>
      <c r="G449" s="413" t="s">
        <v>35</v>
      </c>
      <c r="H449" s="416">
        <v>-125</v>
      </c>
      <c r="I449" s="425" t="s">
        <v>82</v>
      </c>
      <c r="J449" s="418">
        <v>1</v>
      </c>
      <c r="K449" s="419">
        <v>12</v>
      </c>
      <c r="L449" s="420"/>
      <c r="M449" s="420"/>
      <c r="X449" s="422"/>
      <c r="Y449" s="422"/>
    </row>
    <row r="450" spans="1:25" s="421" customFormat="1" x14ac:dyDescent="0.2">
      <c r="A450" s="413" t="s">
        <v>7</v>
      </c>
      <c r="B450" s="414">
        <v>41271</v>
      </c>
      <c r="C450" s="414">
        <v>41271</v>
      </c>
      <c r="D450" s="410">
        <v>2012</v>
      </c>
      <c r="E450" s="415" t="s">
        <v>9</v>
      </c>
      <c r="F450" s="413" t="s">
        <v>34</v>
      </c>
      <c r="G450" s="413" t="s">
        <v>35</v>
      </c>
      <c r="H450" s="416">
        <v>-125</v>
      </c>
      <c r="I450" s="425" t="s">
        <v>82</v>
      </c>
      <c r="J450" s="418">
        <v>1</v>
      </c>
      <c r="K450" s="419">
        <v>12</v>
      </c>
      <c r="L450" s="420"/>
      <c r="M450" s="420"/>
      <c r="X450" s="422"/>
      <c r="Y450" s="422"/>
    </row>
    <row r="451" spans="1:25" s="421" customFormat="1" x14ac:dyDescent="0.2">
      <c r="A451" s="413" t="s">
        <v>7</v>
      </c>
      <c r="B451" s="414">
        <v>41282</v>
      </c>
      <c r="C451" s="414">
        <v>41274</v>
      </c>
      <c r="D451" s="410">
        <v>2012</v>
      </c>
      <c r="E451" s="415" t="s">
        <v>9</v>
      </c>
      <c r="F451" s="413" t="s">
        <v>34</v>
      </c>
      <c r="G451" s="413" t="s">
        <v>35</v>
      </c>
      <c r="H451" s="416">
        <v>-125</v>
      </c>
      <c r="I451" s="425" t="s">
        <v>82</v>
      </c>
      <c r="J451" s="418">
        <v>1</v>
      </c>
      <c r="K451" s="419">
        <v>12</v>
      </c>
      <c r="L451" s="420"/>
      <c r="M451" s="420"/>
      <c r="X451" s="422"/>
      <c r="Y451" s="422"/>
    </row>
    <row r="452" spans="1:25" s="421" customFormat="1" x14ac:dyDescent="0.2">
      <c r="A452" s="413" t="s">
        <v>7</v>
      </c>
      <c r="B452" s="414">
        <v>41316</v>
      </c>
      <c r="C452" s="414">
        <v>41313</v>
      </c>
      <c r="D452" s="410">
        <v>2013</v>
      </c>
      <c r="E452" s="415" t="s">
        <v>9</v>
      </c>
      <c r="F452" s="413" t="s">
        <v>34</v>
      </c>
      <c r="G452" s="413" t="s">
        <v>35</v>
      </c>
      <c r="H452" s="416">
        <v>-125</v>
      </c>
      <c r="I452" s="425" t="s">
        <v>82</v>
      </c>
      <c r="J452" s="418">
        <v>1</v>
      </c>
      <c r="K452" s="419">
        <v>12</v>
      </c>
      <c r="L452" s="420"/>
      <c r="M452" s="420"/>
      <c r="X452" s="422"/>
      <c r="Y452" s="422"/>
    </row>
    <row r="453" spans="1:25" s="421" customFormat="1" x14ac:dyDescent="0.2">
      <c r="A453" s="413" t="s">
        <v>7</v>
      </c>
      <c r="B453" s="414">
        <v>41351</v>
      </c>
      <c r="C453" s="414">
        <v>41349</v>
      </c>
      <c r="D453" s="410">
        <v>2013</v>
      </c>
      <c r="E453" s="415" t="s">
        <v>9</v>
      </c>
      <c r="F453" s="413" t="s">
        <v>34</v>
      </c>
      <c r="G453" s="413" t="s">
        <v>35</v>
      </c>
      <c r="H453" s="416">
        <v>-125</v>
      </c>
      <c r="I453" s="425" t="s">
        <v>82</v>
      </c>
      <c r="J453" s="418">
        <v>1</v>
      </c>
      <c r="K453" s="419">
        <v>12</v>
      </c>
      <c r="L453" s="420"/>
      <c r="M453" s="420"/>
      <c r="X453" s="422"/>
      <c r="Y453" s="422"/>
    </row>
    <row r="454" spans="1:25" s="421" customFormat="1" x14ac:dyDescent="0.2">
      <c r="A454" s="413" t="s">
        <v>7</v>
      </c>
      <c r="B454" s="414">
        <v>41368</v>
      </c>
      <c r="C454" s="414">
        <v>41367</v>
      </c>
      <c r="D454" s="410">
        <v>2013</v>
      </c>
      <c r="E454" s="415" t="s">
        <v>9</v>
      </c>
      <c r="F454" s="413" t="s">
        <v>34</v>
      </c>
      <c r="G454" s="413" t="s">
        <v>35</v>
      </c>
      <c r="H454" s="416">
        <v>-125</v>
      </c>
      <c r="I454" s="425" t="s">
        <v>82</v>
      </c>
      <c r="J454" s="418">
        <v>1</v>
      </c>
      <c r="K454" s="419">
        <v>12</v>
      </c>
      <c r="L454" s="420"/>
      <c r="M454" s="420"/>
      <c r="X454" s="422"/>
      <c r="Y454" s="422"/>
    </row>
    <row r="455" spans="1:25" s="421" customFormat="1" x14ac:dyDescent="0.2">
      <c r="A455" s="413" t="s">
        <v>7</v>
      </c>
      <c r="B455" s="414">
        <v>41403</v>
      </c>
      <c r="C455" s="414">
        <v>41402</v>
      </c>
      <c r="D455" s="410">
        <v>2013</v>
      </c>
      <c r="E455" s="415" t="s">
        <v>9</v>
      </c>
      <c r="F455" s="413" t="s">
        <v>34</v>
      </c>
      <c r="G455" s="413" t="s">
        <v>35</v>
      </c>
      <c r="H455" s="416">
        <v>-125</v>
      </c>
      <c r="I455" s="425" t="s">
        <v>82</v>
      </c>
      <c r="J455" s="418">
        <v>1</v>
      </c>
      <c r="K455" s="419">
        <v>12</v>
      </c>
      <c r="L455" s="420"/>
      <c r="M455" s="420"/>
      <c r="X455" s="422"/>
      <c r="Y455" s="422"/>
    </row>
    <row r="456" spans="1:25" s="421" customFormat="1" x14ac:dyDescent="0.2">
      <c r="A456" s="413" t="s">
        <v>7</v>
      </c>
      <c r="B456" s="414">
        <v>41445</v>
      </c>
      <c r="C456" s="414">
        <v>41445</v>
      </c>
      <c r="D456" s="410">
        <v>2013</v>
      </c>
      <c r="E456" s="415" t="s">
        <v>9</v>
      </c>
      <c r="F456" s="413" t="s">
        <v>34</v>
      </c>
      <c r="G456" s="413" t="s">
        <v>35</v>
      </c>
      <c r="H456" s="416">
        <v>-125</v>
      </c>
      <c r="I456" s="425" t="s">
        <v>82</v>
      </c>
      <c r="J456" s="418">
        <v>1</v>
      </c>
      <c r="K456" s="419">
        <v>12</v>
      </c>
      <c r="L456" s="420"/>
      <c r="M456" s="420"/>
      <c r="X456" s="422"/>
      <c r="Y456" s="422"/>
    </row>
    <row r="457" spans="1:25" s="421" customFormat="1" x14ac:dyDescent="0.2">
      <c r="A457" s="413" t="s">
        <v>7</v>
      </c>
      <c r="B457" s="414">
        <v>41463</v>
      </c>
      <c r="C457" s="414">
        <v>41463</v>
      </c>
      <c r="D457" s="410">
        <v>2013</v>
      </c>
      <c r="E457" s="415" t="s">
        <v>9</v>
      </c>
      <c r="F457" s="413" t="s">
        <v>34</v>
      </c>
      <c r="G457" s="413" t="s">
        <v>35</v>
      </c>
      <c r="H457" s="416">
        <v>-125</v>
      </c>
      <c r="I457" s="425" t="s">
        <v>82</v>
      </c>
      <c r="J457" s="418">
        <v>1</v>
      </c>
      <c r="K457" s="419">
        <v>12</v>
      </c>
      <c r="L457" s="420"/>
      <c r="M457" s="420"/>
      <c r="X457" s="422"/>
      <c r="Y457" s="422"/>
    </row>
    <row r="458" spans="1:25" s="421" customFormat="1" x14ac:dyDescent="0.2">
      <c r="A458" s="413" t="s">
        <v>7</v>
      </c>
      <c r="B458" s="414">
        <v>41505</v>
      </c>
      <c r="C458" s="414">
        <v>41505</v>
      </c>
      <c r="D458" s="410">
        <v>2013</v>
      </c>
      <c r="E458" s="415" t="s">
        <v>9</v>
      </c>
      <c r="F458" s="413" t="s">
        <v>34</v>
      </c>
      <c r="G458" s="413" t="s">
        <v>35</v>
      </c>
      <c r="H458" s="416">
        <v>-125</v>
      </c>
      <c r="I458" s="425" t="s">
        <v>82</v>
      </c>
      <c r="J458" s="418">
        <v>1</v>
      </c>
      <c r="K458" s="419">
        <v>12</v>
      </c>
      <c r="L458" s="420"/>
      <c r="M458" s="420"/>
      <c r="X458" s="422"/>
      <c r="Y458" s="422"/>
    </row>
    <row r="459" spans="1:25" s="421" customFormat="1" x14ac:dyDescent="0.2">
      <c r="A459" s="413" t="s">
        <v>7</v>
      </c>
      <c r="B459" s="414">
        <v>41522</v>
      </c>
      <c r="C459" s="414">
        <v>41522</v>
      </c>
      <c r="D459" s="410">
        <v>2013</v>
      </c>
      <c r="E459" s="415" t="s">
        <v>9</v>
      </c>
      <c r="F459" s="413" t="s">
        <v>34</v>
      </c>
      <c r="G459" s="413" t="s">
        <v>35</v>
      </c>
      <c r="H459" s="416">
        <v>-125</v>
      </c>
      <c r="I459" s="425" t="s">
        <v>82</v>
      </c>
      <c r="J459" s="418">
        <v>1</v>
      </c>
      <c r="K459" s="419">
        <v>12</v>
      </c>
      <c r="L459" s="420"/>
      <c r="M459" s="420"/>
      <c r="X459" s="422"/>
      <c r="Y459" s="422"/>
    </row>
    <row r="460" spans="1:25" s="421" customFormat="1" x14ac:dyDescent="0.2">
      <c r="A460" s="413" t="s">
        <v>7</v>
      </c>
      <c r="B460" s="414">
        <v>41551</v>
      </c>
      <c r="C460" s="414">
        <v>41550</v>
      </c>
      <c r="D460" s="410">
        <v>2013</v>
      </c>
      <c r="E460" s="415" t="s">
        <v>9</v>
      </c>
      <c r="F460" s="413" t="s">
        <v>34</v>
      </c>
      <c r="G460" s="413" t="s">
        <v>35</v>
      </c>
      <c r="H460" s="416">
        <v>-125</v>
      </c>
      <c r="I460" s="425" t="s">
        <v>82</v>
      </c>
      <c r="J460" s="418">
        <v>1</v>
      </c>
      <c r="K460" s="419">
        <v>12</v>
      </c>
      <c r="L460" s="420"/>
      <c r="M460" s="420"/>
      <c r="X460" s="422"/>
      <c r="Y460" s="422"/>
    </row>
    <row r="461" spans="1:25" s="421" customFormat="1" x14ac:dyDescent="0.2">
      <c r="A461" s="413" t="s">
        <v>7</v>
      </c>
      <c r="B461" s="414">
        <v>41582</v>
      </c>
      <c r="C461" s="414">
        <v>41579</v>
      </c>
      <c r="D461" s="410">
        <v>2013</v>
      </c>
      <c r="E461" s="415" t="s">
        <v>9</v>
      </c>
      <c r="F461" s="413" t="s">
        <v>34</v>
      </c>
      <c r="G461" s="413" t="s">
        <v>35</v>
      </c>
      <c r="H461" s="416">
        <v>-125</v>
      </c>
      <c r="I461" s="425" t="s">
        <v>82</v>
      </c>
      <c r="J461" s="418">
        <v>1</v>
      </c>
      <c r="K461" s="419">
        <v>12</v>
      </c>
      <c r="L461" s="420"/>
      <c r="M461" s="420"/>
      <c r="X461" s="422"/>
      <c r="Y461" s="422"/>
    </row>
    <row r="462" spans="1:25" s="421" customFormat="1" x14ac:dyDescent="0.2">
      <c r="A462" s="413" t="s">
        <v>7</v>
      </c>
      <c r="B462" s="414">
        <v>41617</v>
      </c>
      <c r="C462" s="414">
        <v>41614</v>
      </c>
      <c r="D462" s="410">
        <v>2013</v>
      </c>
      <c r="E462" s="415" t="s">
        <v>9</v>
      </c>
      <c r="F462" s="413" t="s">
        <v>34</v>
      </c>
      <c r="G462" s="413" t="s">
        <v>35</v>
      </c>
      <c r="H462" s="416">
        <v>-125</v>
      </c>
      <c r="I462" s="425" t="s">
        <v>82</v>
      </c>
      <c r="J462" s="418">
        <v>1</v>
      </c>
      <c r="K462" s="419">
        <v>12</v>
      </c>
      <c r="L462" s="420"/>
      <c r="M462" s="420"/>
      <c r="X462" s="422"/>
      <c r="Y462" s="422"/>
    </row>
    <row r="463" spans="1:25" s="421" customFormat="1" x14ac:dyDescent="0.2">
      <c r="A463" s="413" t="s">
        <v>7</v>
      </c>
      <c r="B463" s="414">
        <v>41647</v>
      </c>
      <c r="C463" s="414">
        <v>41645</v>
      </c>
      <c r="D463" s="410">
        <v>2014</v>
      </c>
      <c r="E463" s="415" t="s">
        <v>9</v>
      </c>
      <c r="F463" s="413" t="s">
        <v>34</v>
      </c>
      <c r="G463" s="413" t="s">
        <v>35</v>
      </c>
      <c r="H463" s="416">
        <v>-125</v>
      </c>
      <c r="I463" s="425" t="s">
        <v>82</v>
      </c>
      <c r="J463" s="418">
        <v>1</v>
      </c>
      <c r="K463" s="419">
        <v>12</v>
      </c>
      <c r="L463" s="420"/>
      <c r="M463" s="420"/>
      <c r="X463" s="422"/>
      <c r="Y463" s="422"/>
    </row>
    <row r="464" spans="1:25" s="421" customFormat="1" x14ac:dyDescent="0.2">
      <c r="A464" s="413" t="s">
        <v>7</v>
      </c>
      <c r="B464" s="414">
        <v>41780</v>
      </c>
      <c r="C464" s="414">
        <v>41765</v>
      </c>
      <c r="D464" s="410">
        <v>2014</v>
      </c>
      <c r="E464" s="415" t="s">
        <v>9</v>
      </c>
      <c r="F464" s="413" t="s">
        <v>34</v>
      </c>
      <c r="G464" s="413" t="s">
        <v>35</v>
      </c>
      <c r="H464" s="416">
        <v>-500</v>
      </c>
      <c r="I464" s="425" t="s">
        <v>82</v>
      </c>
      <c r="J464" s="418">
        <v>4</v>
      </c>
      <c r="K464" s="419">
        <v>12</v>
      </c>
      <c r="L464" s="420"/>
      <c r="M464" s="420"/>
      <c r="X464" s="422"/>
      <c r="Y464" s="422"/>
    </row>
    <row r="465" spans="1:25" s="421" customFormat="1" x14ac:dyDescent="0.2">
      <c r="A465" s="413" t="s">
        <v>7</v>
      </c>
      <c r="B465" s="414">
        <v>41828</v>
      </c>
      <c r="C465" s="414">
        <v>41828</v>
      </c>
      <c r="D465" s="410">
        <v>2014</v>
      </c>
      <c r="E465" s="415" t="s">
        <v>9</v>
      </c>
      <c r="F465" s="413" t="s">
        <v>34</v>
      </c>
      <c r="G465" s="413" t="s">
        <v>35</v>
      </c>
      <c r="H465" s="416">
        <v>-125</v>
      </c>
      <c r="I465" s="425" t="s">
        <v>82</v>
      </c>
      <c r="J465" s="418">
        <v>1</v>
      </c>
      <c r="K465" s="419">
        <v>12</v>
      </c>
      <c r="L465" s="420"/>
      <c r="M465" s="420"/>
      <c r="X465" s="422"/>
      <c r="Y465" s="422"/>
    </row>
    <row r="466" spans="1:25" s="421" customFormat="1" x14ac:dyDescent="0.2">
      <c r="A466" s="413" t="s">
        <v>7</v>
      </c>
      <c r="B466" s="414">
        <v>41828</v>
      </c>
      <c r="C466" s="414">
        <v>41828</v>
      </c>
      <c r="D466" s="410">
        <v>2014</v>
      </c>
      <c r="E466" s="415" t="s">
        <v>9</v>
      </c>
      <c r="F466" s="413" t="s">
        <v>34</v>
      </c>
      <c r="G466" s="413" t="s">
        <v>35</v>
      </c>
      <c r="H466" s="416">
        <v>-125</v>
      </c>
      <c r="I466" s="425" t="s">
        <v>82</v>
      </c>
      <c r="J466" s="418">
        <v>1</v>
      </c>
      <c r="K466" s="419">
        <v>12</v>
      </c>
      <c r="L466" s="420"/>
      <c r="M466" s="420"/>
      <c r="X466" s="422"/>
      <c r="Y466" s="422"/>
    </row>
    <row r="467" spans="1:25" s="421" customFormat="1" x14ac:dyDescent="0.2">
      <c r="A467" s="413" t="s">
        <v>7</v>
      </c>
      <c r="B467" s="414">
        <v>41863</v>
      </c>
      <c r="C467" s="414">
        <v>41863</v>
      </c>
      <c r="D467" s="410">
        <v>2014</v>
      </c>
      <c r="E467" s="415" t="s">
        <v>9</v>
      </c>
      <c r="F467" s="413" t="s">
        <v>34</v>
      </c>
      <c r="G467" s="413" t="s">
        <v>35</v>
      </c>
      <c r="H467" s="416">
        <v>-125</v>
      </c>
      <c r="I467" s="425" t="s">
        <v>82</v>
      </c>
      <c r="J467" s="418">
        <v>1</v>
      </c>
      <c r="K467" s="419">
        <v>12</v>
      </c>
      <c r="L467" s="420"/>
      <c r="M467" s="420"/>
      <c r="X467" s="422"/>
      <c r="Y467" s="422"/>
    </row>
    <row r="468" spans="1:25" s="421" customFormat="1" x14ac:dyDescent="0.2">
      <c r="A468" s="413" t="s">
        <v>7</v>
      </c>
      <c r="B468" s="414">
        <v>41901</v>
      </c>
      <c r="C468" s="414">
        <v>41901</v>
      </c>
      <c r="D468" s="410">
        <v>2014</v>
      </c>
      <c r="E468" s="415" t="s">
        <v>9</v>
      </c>
      <c r="F468" s="413" t="s">
        <v>34</v>
      </c>
      <c r="G468" s="413" t="s">
        <v>35</v>
      </c>
      <c r="H468" s="416">
        <v>-125</v>
      </c>
      <c r="I468" s="425" t="s">
        <v>82</v>
      </c>
      <c r="J468" s="418">
        <v>1</v>
      </c>
      <c r="K468" s="419">
        <v>12</v>
      </c>
      <c r="L468" s="420"/>
      <c r="M468" s="420"/>
      <c r="X468" s="422"/>
      <c r="Y468" s="422"/>
    </row>
    <row r="469" spans="1:25" s="421" customFormat="1" x14ac:dyDescent="0.2">
      <c r="A469" s="413" t="s">
        <v>7</v>
      </c>
      <c r="B469" s="414">
        <v>41901</v>
      </c>
      <c r="C469" s="414">
        <v>41901</v>
      </c>
      <c r="D469" s="410">
        <v>2014</v>
      </c>
      <c r="E469" s="415" t="s">
        <v>9</v>
      </c>
      <c r="F469" s="413" t="s">
        <v>34</v>
      </c>
      <c r="G469" s="413" t="s">
        <v>35</v>
      </c>
      <c r="H469" s="416">
        <v>-125</v>
      </c>
      <c r="I469" s="425" t="s">
        <v>82</v>
      </c>
      <c r="J469" s="418">
        <v>1</v>
      </c>
      <c r="K469" s="419">
        <v>12</v>
      </c>
      <c r="L469" s="420"/>
      <c r="M469" s="420"/>
      <c r="X469" s="422"/>
      <c r="Y469" s="422"/>
    </row>
    <row r="470" spans="1:25" s="421" customFormat="1" x14ac:dyDescent="0.2">
      <c r="A470" s="413" t="s">
        <v>7</v>
      </c>
      <c r="B470" s="414">
        <v>41956</v>
      </c>
      <c r="C470" s="414">
        <v>41956</v>
      </c>
      <c r="D470" s="410">
        <v>2014</v>
      </c>
      <c r="E470" s="415" t="s">
        <v>9</v>
      </c>
      <c r="F470" s="413" t="s">
        <v>34</v>
      </c>
      <c r="G470" s="413" t="s">
        <v>35</v>
      </c>
      <c r="H470" s="416">
        <v>-125</v>
      </c>
      <c r="I470" s="425" t="s">
        <v>82</v>
      </c>
      <c r="J470" s="418">
        <v>1</v>
      </c>
      <c r="K470" s="419">
        <v>12</v>
      </c>
      <c r="L470" s="420"/>
      <c r="M470" s="420"/>
      <c r="X470" s="422"/>
      <c r="Y470" s="422"/>
    </row>
    <row r="471" spans="1:25" s="421" customFormat="1" x14ac:dyDescent="0.2">
      <c r="A471" s="413" t="s">
        <v>7</v>
      </c>
      <c r="B471" s="414">
        <v>41968</v>
      </c>
      <c r="C471" s="414">
        <v>41964</v>
      </c>
      <c r="D471" s="410">
        <v>2014</v>
      </c>
      <c r="E471" s="415" t="s">
        <v>9</v>
      </c>
      <c r="F471" s="413" t="s">
        <v>34</v>
      </c>
      <c r="G471" s="413" t="s">
        <v>35</v>
      </c>
      <c r="H471" s="416">
        <v>-250</v>
      </c>
      <c r="I471" s="425" t="s">
        <v>82</v>
      </c>
      <c r="J471" s="418">
        <v>2</v>
      </c>
      <c r="K471" s="419">
        <v>12</v>
      </c>
      <c r="L471" s="420"/>
      <c r="M471" s="420"/>
      <c r="X471" s="422"/>
      <c r="Y471" s="422"/>
    </row>
    <row r="472" spans="1:25" s="421" customFormat="1" x14ac:dyDescent="0.2">
      <c r="A472" s="413" t="s">
        <v>7</v>
      </c>
      <c r="B472" s="414">
        <v>42226</v>
      </c>
      <c r="C472" s="414">
        <v>42223</v>
      </c>
      <c r="D472" s="410">
        <v>2015</v>
      </c>
      <c r="E472" s="415" t="s">
        <v>9</v>
      </c>
      <c r="F472" s="413" t="s">
        <v>34</v>
      </c>
      <c r="G472" s="413" t="s">
        <v>35</v>
      </c>
      <c r="H472" s="416">
        <v>-1100</v>
      </c>
      <c r="I472" s="425" t="s">
        <v>82</v>
      </c>
      <c r="J472" s="418"/>
      <c r="K472" s="419">
        <v>12</v>
      </c>
      <c r="L472" s="420"/>
      <c r="M472" s="420"/>
      <c r="X472" s="422"/>
      <c r="Y472" s="422"/>
    </row>
    <row r="473" spans="1:25" s="421" customFormat="1" x14ac:dyDescent="0.2">
      <c r="A473" s="413" t="s">
        <v>7</v>
      </c>
      <c r="B473" s="414">
        <v>42432</v>
      </c>
      <c r="C473" s="414">
        <v>42432</v>
      </c>
      <c r="D473" s="410">
        <v>2016</v>
      </c>
      <c r="E473" s="415" t="s">
        <v>9</v>
      </c>
      <c r="F473" s="413" t="s">
        <v>34</v>
      </c>
      <c r="G473" s="413" t="s">
        <v>35</v>
      </c>
      <c r="H473" s="416">
        <v>-200</v>
      </c>
      <c r="I473" s="425" t="s">
        <v>82</v>
      </c>
      <c r="J473" s="418">
        <v>2</v>
      </c>
      <c r="K473" s="419">
        <v>12</v>
      </c>
      <c r="L473" s="420"/>
      <c r="M473" s="420"/>
      <c r="X473" s="422"/>
      <c r="Y473" s="422"/>
    </row>
    <row r="474" spans="1:25" s="421" customFormat="1" x14ac:dyDescent="0.2">
      <c r="A474" s="413" t="s">
        <v>7</v>
      </c>
      <c r="B474" s="414">
        <v>42466</v>
      </c>
      <c r="C474" s="414">
        <v>42466</v>
      </c>
      <c r="D474" s="410">
        <v>2016</v>
      </c>
      <c r="E474" s="415" t="s">
        <v>9</v>
      </c>
      <c r="F474" s="413" t="s">
        <v>34</v>
      </c>
      <c r="G474" s="413" t="s">
        <v>35</v>
      </c>
      <c r="H474" s="416">
        <v>-100</v>
      </c>
      <c r="I474" s="425" t="s">
        <v>82</v>
      </c>
      <c r="J474" s="418">
        <v>1</v>
      </c>
      <c r="K474" s="419">
        <v>12</v>
      </c>
      <c r="L474" s="420"/>
      <c r="M474" s="420"/>
      <c r="X474" s="422"/>
      <c r="Y474" s="422"/>
    </row>
    <row r="475" spans="1:25" s="421" customFormat="1" x14ac:dyDescent="0.2">
      <c r="A475" s="413" t="s">
        <v>7</v>
      </c>
      <c r="B475" s="414">
        <v>42487</v>
      </c>
      <c r="C475" s="414">
        <v>42487</v>
      </c>
      <c r="D475" s="410">
        <v>2016</v>
      </c>
      <c r="E475" s="415" t="s">
        <v>9</v>
      </c>
      <c r="F475" s="413" t="s">
        <v>34</v>
      </c>
      <c r="G475" s="413" t="s">
        <v>35</v>
      </c>
      <c r="H475" s="416">
        <v>-100</v>
      </c>
      <c r="I475" s="425" t="s">
        <v>82</v>
      </c>
      <c r="J475" s="418">
        <v>1</v>
      </c>
      <c r="K475" s="419">
        <v>12</v>
      </c>
      <c r="L475" s="420"/>
      <c r="M475" s="420"/>
      <c r="X475" s="422"/>
      <c r="Y475" s="422"/>
    </row>
    <row r="476" spans="1:25" s="421" customFormat="1" x14ac:dyDescent="0.2">
      <c r="A476" s="413" t="s">
        <v>7</v>
      </c>
      <c r="B476" s="414">
        <v>42529</v>
      </c>
      <c r="C476" s="414">
        <v>42527</v>
      </c>
      <c r="D476" s="410">
        <v>2016</v>
      </c>
      <c r="E476" s="415" t="s">
        <v>9</v>
      </c>
      <c r="F476" s="413" t="s">
        <v>34</v>
      </c>
      <c r="G476" s="413" t="s">
        <v>35</v>
      </c>
      <c r="H476" s="416">
        <v>-100</v>
      </c>
      <c r="I476" s="425" t="s">
        <v>82</v>
      </c>
      <c r="J476" s="418">
        <v>1</v>
      </c>
      <c r="K476" s="419">
        <v>12</v>
      </c>
      <c r="L476" s="420"/>
      <c r="M476" s="420"/>
      <c r="X476" s="422"/>
      <c r="Y476" s="422"/>
    </row>
    <row r="477" spans="1:25" s="421" customFormat="1" x14ac:dyDescent="0.2">
      <c r="A477" s="413" t="s">
        <v>7</v>
      </c>
      <c r="B477" s="414">
        <v>42562</v>
      </c>
      <c r="C477" s="414">
        <v>42552</v>
      </c>
      <c r="D477" s="410">
        <v>2016</v>
      </c>
      <c r="E477" s="415" t="s">
        <v>9</v>
      </c>
      <c r="F477" s="413" t="s">
        <v>34</v>
      </c>
      <c r="G477" s="413" t="s">
        <v>35</v>
      </c>
      <c r="H477" s="416">
        <v>-100</v>
      </c>
      <c r="I477" s="425" t="s">
        <v>82</v>
      </c>
      <c r="J477" s="418">
        <v>1</v>
      </c>
      <c r="K477" s="419">
        <v>12</v>
      </c>
      <c r="L477" s="420"/>
      <c r="M477" s="420"/>
      <c r="X477" s="422"/>
      <c r="Y477" s="422"/>
    </row>
    <row r="478" spans="1:25" s="421" customFormat="1" x14ac:dyDescent="0.2">
      <c r="A478" s="413" t="s">
        <v>7</v>
      </c>
      <c r="B478" s="414">
        <v>42600</v>
      </c>
      <c r="C478" s="414">
        <v>42599</v>
      </c>
      <c r="D478" s="410">
        <v>2016</v>
      </c>
      <c r="E478" s="415" t="s">
        <v>9</v>
      </c>
      <c r="F478" s="413" t="s">
        <v>34</v>
      </c>
      <c r="G478" s="413" t="s">
        <v>35</v>
      </c>
      <c r="H478" s="416">
        <v>-100</v>
      </c>
      <c r="I478" s="425" t="s">
        <v>82</v>
      </c>
      <c r="J478" s="418">
        <v>1</v>
      </c>
      <c r="K478" s="419">
        <v>12</v>
      </c>
      <c r="L478" s="420"/>
      <c r="M478" s="420"/>
      <c r="X478" s="422"/>
      <c r="Y478" s="422"/>
    </row>
    <row r="479" spans="1:25" s="421" customFormat="1" x14ac:dyDescent="0.2">
      <c r="A479" s="413" t="s">
        <v>7</v>
      </c>
      <c r="B479" s="414">
        <v>42633</v>
      </c>
      <c r="C479" s="414">
        <v>42633</v>
      </c>
      <c r="D479" s="410">
        <v>2016</v>
      </c>
      <c r="E479" s="415" t="s">
        <v>9</v>
      </c>
      <c r="F479" s="413" t="s">
        <v>34</v>
      </c>
      <c r="G479" s="413" t="s">
        <v>35</v>
      </c>
      <c r="H479" s="416">
        <v>-200</v>
      </c>
      <c r="I479" s="425" t="s">
        <v>82</v>
      </c>
      <c r="J479" s="418">
        <v>2</v>
      </c>
      <c r="K479" s="419">
        <v>12</v>
      </c>
      <c r="L479" s="420"/>
      <c r="M479" s="420"/>
      <c r="X479" s="422"/>
      <c r="Y479" s="422"/>
    </row>
    <row r="480" spans="1:25" s="421" customFormat="1" x14ac:dyDescent="0.2">
      <c r="A480" s="413" t="s">
        <v>7</v>
      </c>
      <c r="B480" s="414">
        <v>42683</v>
      </c>
      <c r="C480" s="414">
        <v>42679</v>
      </c>
      <c r="D480" s="410">
        <v>2016</v>
      </c>
      <c r="E480" s="415" t="s">
        <v>9</v>
      </c>
      <c r="F480" s="413" t="s">
        <v>34</v>
      </c>
      <c r="G480" s="413" t="s">
        <v>35</v>
      </c>
      <c r="H480" s="416">
        <v>-100</v>
      </c>
      <c r="I480" s="425" t="s">
        <v>82</v>
      </c>
      <c r="J480" s="418">
        <v>1</v>
      </c>
      <c r="K480" s="419">
        <v>12</v>
      </c>
      <c r="L480" s="420"/>
      <c r="M480" s="420"/>
      <c r="X480" s="422"/>
      <c r="Y480" s="422"/>
    </row>
    <row r="481" spans="1:25" s="421" customFormat="1" x14ac:dyDescent="0.2">
      <c r="A481" s="413" t="s">
        <v>7</v>
      </c>
      <c r="B481" s="414">
        <v>42712</v>
      </c>
      <c r="C481" s="414">
        <v>42712</v>
      </c>
      <c r="D481" s="410">
        <v>2016</v>
      </c>
      <c r="E481" s="415" t="s">
        <v>9</v>
      </c>
      <c r="F481" s="413" t="s">
        <v>34</v>
      </c>
      <c r="G481" s="413" t="s">
        <v>35</v>
      </c>
      <c r="H481" s="416">
        <v>-100</v>
      </c>
      <c r="I481" s="425" t="s">
        <v>82</v>
      </c>
      <c r="J481" s="418">
        <v>1</v>
      </c>
      <c r="K481" s="419">
        <v>12</v>
      </c>
      <c r="L481" s="420"/>
      <c r="M481" s="420"/>
      <c r="X481" s="422"/>
      <c r="Y481" s="422"/>
    </row>
    <row r="482" spans="1:25" s="421" customFormat="1" x14ac:dyDescent="0.2">
      <c r="A482" s="413" t="s">
        <v>7</v>
      </c>
      <c r="B482" s="414">
        <v>42760</v>
      </c>
      <c r="C482" s="414">
        <v>42760</v>
      </c>
      <c r="D482" s="410">
        <v>2017</v>
      </c>
      <c r="E482" s="415" t="s">
        <v>9</v>
      </c>
      <c r="F482" s="410" t="s">
        <v>34</v>
      </c>
      <c r="G482" s="413" t="s">
        <v>35</v>
      </c>
      <c r="H482" s="416">
        <v>-100</v>
      </c>
      <c r="I482" s="425" t="s">
        <v>82</v>
      </c>
      <c r="J482" s="418" t="s">
        <v>200</v>
      </c>
      <c r="K482" s="419">
        <v>12</v>
      </c>
      <c r="M482" s="420" t="s">
        <v>296</v>
      </c>
      <c r="X482" s="422"/>
      <c r="Y482" s="422"/>
    </row>
    <row r="483" spans="1:25" s="421" customFormat="1" x14ac:dyDescent="0.2">
      <c r="A483" s="413" t="s">
        <v>7</v>
      </c>
      <c r="B483" s="414">
        <v>42789</v>
      </c>
      <c r="C483" s="414">
        <v>42789</v>
      </c>
      <c r="D483" s="410">
        <v>2017</v>
      </c>
      <c r="E483" s="415" t="s">
        <v>9</v>
      </c>
      <c r="F483" s="410" t="s">
        <v>34</v>
      </c>
      <c r="G483" s="413" t="s">
        <v>35</v>
      </c>
      <c r="H483" s="416">
        <v>-366.67</v>
      </c>
      <c r="I483" s="425" t="s">
        <v>82</v>
      </c>
      <c r="J483" s="418" t="s">
        <v>200</v>
      </c>
      <c r="K483" s="419">
        <v>12</v>
      </c>
      <c r="M483" s="420" t="s">
        <v>296</v>
      </c>
      <c r="X483" s="422"/>
      <c r="Y483" s="422"/>
    </row>
    <row r="484" spans="1:25" s="421" customFormat="1" x14ac:dyDescent="0.2">
      <c r="A484" s="413" t="s">
        <v>7</v>
      </c>
      <c r="B484" s="414">
        <v>42789</v>
      </c>
      <c r="C484" s="414">
        <v>42789</v>
      </c>
      <c r="D484" s="410">
        <v>2017</v>
      </c>
      <c r="E484" s="415" t="s">
        <v>9</v>
      </c>
      <c r="F484" s="410" t="s">
        <v>34</v>
      </c>
      <c r="G484" s="413" t="s">
        <v>35</v>
      </c>
      <c r="H484" s="416">
        <v>-366.67</v>
      </c>
      <c r="I484" s="425" t="s">
        <v>82</v>
      </c>
      <c r="J484" s="418" t="s">
        <v>200</v>
      </c>
      <c r="K484" s="419">
        <v>12</v>
      </c>
      <c r="M484" s="420" t="s">
        <v>296</v>
      </c>
      <c r="X484" s="422"/>
      <c r="Y484" s="422"/>
    </row>
    <row r="485" spans="1:25" s="421" customFormat="1" x14ac:dyDescent="0.2">
      <c r="A485" s="413" t="s">
        <v>7</v>
      </c>
      <c r="B485" s="414">
        <v>42789</v>
      </c>
      <c r="C485" s="414">
        <v>42789</v>
      </c>
      <c r="D485" s="410">
        <v>2017</v>
      </c>
      <c r="E485" s="415" t="s">
        <v>9</v>
      </c>
      <c r="F485" s="410" t="s">
        <v>34</v>
      </c>
      <c r="G485" s="413" t="s">
        <v>35</v>
      </c>
      <c r="H485" s="416">
        <v>-366.66</v>
      </c>
      <c r="I485" s="425" t="s">
        <v>82</v>
      </c>
      <c r="J485" s="418" t="s">
        <v>200</v>
      </c>
      <c r="K485" s="419">
        <v>12</v>
      </c>
      <c r="M485" s="420" t="s">
        <v>296</v>
      </c>
      <c r="X485" s="422"/>
      <c r="Y485" s="422"/>
    </row>
    <row r="486" spans="1:25" s="421" customFormat="1" x14ac:dyDescent="0.2">
      <c r="A486" s="413" t="s">
        <v>7</v>
      </c>
      <c r="B486" s="414">
        <v>43139</v>
      </c>
      <c r="C486" s="414">
        <v>43139</v>
      </c>
      <c r="D486" s="410">
        <v>2018</v>
      </c>
      <c r="E486" s="415" t="s">
        <v>9</v>
      </c>
      <c r="F486" s="410" t="s">
        <v>34</v>
      </c>
      <c r="G486" s="413" t="s">
        <v>35</v>
      </c>
      <c r="H486" s="416">
        <v>100</v>
      </c>
      <c r="I486" s="425" t="s">
        <v>91</v>
      </c>
      <c r="J486" s="418" t="s">
        <v>201</v>
      </c>
      <c r="K486" s="419">
        <v>12</v>
      </c>
      <c r="L486" s="420"/>
      <c r="M486" s="420"/>
      <c r="X486" s="422"/>
      <c r="Y486" s="422"/>
    </row>
    <row r="487" spans="1:25" s="421" customFormat="1" x14ac:dyDescent="0.2">
      <c r="A487" s="413" t="s">
        <v>7</v>
      </c>
      <c r="B487" s="414">
        <v>43139</v>
      </c>
      <c r="C487" s="414">
        <v>43139</v>
      </c>
      <c r="D487" s="410">
        <v>2018</v>
      </c>
      <c r="E487" s="415" t="s">
        <v>9</v>
      </c>
      <c r="F487" s="410" t="s">
        <v>34</v>
      </c>
      <c r="G487" s="413" t="s">
        <v>35</v>
      </c>
      <c r="H487" s="416">
        <v>-1200</v>
      </c>
      <c r="I487" s="425" t="s">
        <v>82</v>
      </c>
      <c r="J487" s="418" t="s">
        <v>201</v>
      </c>
      <c r="K487" s="419">
        <v>12</v>
      </c>
      <c r="L487" s="420"/>
      <c r="M487" s="420"/>
      <c r="X487" s="422"/>
      <c r="Y487" s="422"/>
    </row>
    <row r="488" spans="1:25" s="421" customFormat="1" x14ac:dyDescent="0.2">
      <c r="A488" s="413" t="s">
        <v>7</v>
      </c>
      <c r="B488" s="414">
        <v>43256</v>
      </c>
      <c r="C488" s="414">
        <v>43256</v>
      </c>
      <c r="D488" s="410">
        <v>2018</v>
      </c>
      <c r="E488" s="415" t="s">
        <v>9</v>
      </c>
      <c r="F488" s="413" t="s">
        <v>34</v>
      </c>
      <c r="G488" s="413" t="s">
        <v>35</v>
      </c>
      <c r="H488" s="416">
        <v>-45</v>
      </c>
      <c r="I488" s="425" t="s">
        <v>389</v>
      </c>
      <c r="J488" s="418"/>
      <c r="K488" s="419">
        <v>12</v>
      </c>
      <c r="L488" s="420"/>
      <c r="M488" s="420"/>
    </row>
    <row r="489" spans="1:25" s="421" customFormat="1" x14ac:dyDescent="0.2">
      <c r="A489" s="413" t="s">
        <v>7</v>
      </c>
      <c r="B489" s="414">
        <v>43507</v>
      </c>
      <c r="C489" s="414">
        <v>43507</v>
      </c>
      <c r="D489" s="410">
        <v>2019</v>
      </c>
      <c r="E489" s="415" t="s">
        <v>9</v>
      </c>
      <c r="F489" s="414" t="s">
        <v>34</v>
      </c>
      <c r="G489" s="413" t="s">
        <v>35</v>
      </c>
      <c r="H489" s="416">
        <v>-1200</v>
      </c>
      <c r="I489" s="425" t="s">
        <v>82</v>
      </c>
      <c r="J489" s="418" t="s">
        <v>202</v>
      </c>
      <c r="K489" s="419">
        <v>12</v>
      </c>
      <c r="L489" s="420"/>
      <c r="M489" s="420"/>
      <c r="X489" s="422"/>
      <c r="Y489" s="422"/>
    </row>
    <row r="490" spans="1:25" s="421" customFormat="1" x14ac:dyDescent="0.2">
      <c r="A490" s="413" t="s">
        <v>7</v>
      </c>
      <c r="B490" s="414">
        <v>40163</v>
      </c>
      <c r="C490" s="414">
        <v>40154</v>
      </c>
      <c r="D490" s="410">
        <v>2009</v>
      </c>
      <c r="E490" s="415" t="s">
        <v>61</v>
      </c>
      <c r="F490" s="413" t="s">
        <v>36</v>
      </c>
      <c r="G490" s="413" t="s">
        <v>35</v>
      </c>
      <c r="H490" s="416">
        <v>-450</v>
      </c>
      <c r="I490" s="420" t="s">
        <v>392</v>
      </c>
      <c r="J490" s="428" t="s">
        <v>367</v>
      </c>
      <c r="K490" s="419">
        <v>13</v>
      </c>
      <c r="L490" s="420" t="s">
        <v>349</v>
      </c>
      <c r="M490" s="420"/>
    </row>
    <row r="491" spans="1:25" s="421" customFormat="1" x14ac:dyDescent="0.2">
      <c r="A491" s="413" t="s">
        <v>7</v>
      </c>
      <c r="B491" s="414">
        <v>40163</v>
      </c>
      <c r="C491" s="414">
        <v>40154</v>
      </c>
      <c r="D491" s="410">
        <v>2009</v>
      </c>
      <c r="E491" s="415" t="s">
        <v>61</v>
      </c>
      <c r="F491" s="413" t="s">
        <v>34</v>
      </c>
      <c r="G491" s="413" t="s">
        <v>35</v>
      </c>
      <c r="H491" s="416">
        <v>-160</v>
      </c>
      <c r="I491" s="425" t="s">
        <v>82</v>
      </c>
      <c r="J491" s="418">
        <v>1</v>
      </c>
      <c r="K491" s="419">
        <v>13</v>
      </c>
      <c r="L491" s="420"/>
      <c r="M491" s="420"/>
      <c r="X491" s="422"/>
      <c r="Y491" s="422"/>
    </row>
    <row r="492" spans="1:25" s="421" customFormat="1" x14ac:dyDescent="0.2">
      <c r="A492" s="413" t="s">
        <v>7</v>
      </c>
      <c r="B492" s="414">
        <v>40206</v>
      </c>
      <c r="C492" s="414">
        <v>40206</v>
      </c>
      <c r="D492" s="410">
        <v>2010</v>
      </c>
      <c r="E492" s="415" t="s">
        <v>61</v>
      </c>
      <c r="F492" s="413" t="s">
        <v>34</v>
      </c>
      <c r="G492" s="413" t="s">
        <v>35</v>
      </c>
      <c r="H492" s="416">
        <v>-125</v>
      </c>
      <c r="I492" s="425" t="s">
        <v>82</v>
      </c>
      <c r="J492" s="418">
        <v>1</v>
      </c>
      <c r="K492" s="419">
        <v>13</v>
      </c>
      <c r="L492" s="420"/>
      <c r="M492" s="420"/>
      <c r="X492" s="422"/>
      <c r="Y492" s="422"/>
    </row>
    <row r="493" spans="1:25" s="421" customFormat="1" x14ac:dyDescent="0.2">
      <c r="A493" s="413" t="s">
        <v>7</v>
      </c>
      <c r="B493" s="414">
        <v>40256</v>
      </c>
      <c r="C493" s="414">
        <v>40255</v>
      </c>
      <c r="D493" s="410">
        <v>2010</v>
      </c>
      <c r="E493" s="415" t="s">
        <v>61</v>
      </c>
      <c r="F493" s="413" t="s">
        <v>34</v>
      </c>
      <c r="G493" s="413" t="s">
        <v>35</v>
      </c>
      <c r="H493" s="416">
        <v>-125</v>
      </c>
      <c r="I493" s="425" t="s">
        <v>82</v>
      </c>
      <c r="J493" s="418">
        <v>1</v>
      </c>
      <c r="K493" s="419">
        <v>13</v>
      </c>
      <c r="L493" s="420"/>
      <c r="M493" s="420"/>
      <c r="X493" s="422"/>
      <c r="Y493" s="422"/>
    </row>
    <row r="494" spans="1:25" s="421" customFormat="1" x14ac:dyDescent="0.2">
      <c r="A494" s="413" t="s">
        <v>7</v>
      </c>
      <c r="B494" s="414">
        <v>40284</v>
      </c>
      <c r="C494" s="414">
        <v>40283</v>
      </c>
      <c r="D494" s="410">
        <v>2010</v>
      </c>
      <c r="E494" s="415" t="s">
        <v>61</v>
      </c>
      <c r="F494" s="413" t="s">
        <v>34</v>
      </c>
      <c r="G494" s="413" t="s">
        <v>35</v>
      </c>
      <c r="H494" s="416">
        <v>-125</v>
      </c>
      <c r="I494" s="425" t="s">
        <v>82</v>
      </c>
      <c r="J494" s="418">
        <v>1</v>
      </c>
      <c r="K494" s="419">
        <v>13</v>
      </c>
      <c r="L494" s="420"/>
      <c r="M494" s="420"/>
      <c r="X494" s="422"/>
      <c r="Y494" s="422"/>
    </row>
    <row r="495" spans="1:25" s="421" customFormat="1" x14ac:dyDescent="0.2">
      <c r="A495" s="413" t="s">
        <v>7</v>
      </c>
      <c r="B495" s="414">
        <v>40305</v>
      </c>
      <c r="C495" s="414">
        <v>40305</v>
      </c>
      <c r="D495" s="410">
        <v>2010</v>
      </c>
      <c r="E495" s="415" t="s">
        <v>61</v>
      </c>
      <c r="F495" s="413" t="s">
        <v>34</v>
      </c>
      <c r="G495" s="413" t="s">
        <v>35</v>
      </c>
      <c r="H495" s="416">
        <v>-125</v>
      </c>
      <c r="I495" s="425" t="s">
        <v>82</v>
      </c>
      <c r="J495" s="418">
        <v>1</v>
      </c>
      <c r="K495" s="419">
        <v>13</v>
      </c>
      <c r="L495" s="420"/>
      <c r="M495" s="420"/>
      <c r="X495" s="422"/>
      <c r="Y495" s="422"/>
    </row>
    <row r="496" spans="1:25" s="421" customFormat="1" x14ac:dyDescent="0.2">
      <c r="A496" s="413" t="s">
        <v>7</v>
      </c>
      <c r="B496" s="414">
        <v>40355</v>
      </c>
      <c r="C496" s="414">
        <v>40355</v>
      </c>
      <c r="D496" s="410">
        <v>2010</v>
      </c>
      <c r="E496" s="415" t="s">
        <v>61</v>
      </c>
      <c r="F496" s="413" t="s">
        <v>34</v>
      </c>
      <c r="G496" s="413" t="s">
        <v>35</v>
      </c>
      <c r="H496" s="416">
        <v>-125</v>
      </c>
      <c r="I496" s="425" t="s">
        <v>82</v>
      </c>
      <c r="J496" s="418">
        <v>1</v>
      </c>
      <c r="K496" s="419">
        <v>13</v>
      </c>
      <c r="L496" s="420"/>
      <c r="M496" s="420"/>
      <c r="X496" s="422"/>
      <c r="Y496" s="422"/>
    </row>
    <row r="497" spans="1:25" s="421" customFormat="1" x14ac:dyDescent="0.2">
      <c r="A497" s="413" t="s">
        <v>7</v>
      </c>
      <c r="B497" s="414">
        <v>40355</v>
      </c>
      <c r="C497" s="414">
        <v>40355</v>
      </c>
      <c r="D497" s="410">
        <v>2010</v>
      </c>
      <c r="E497" s="415" t="s">
        <v>61</v>
      </c>
      <c r="F497" s="413" t="s">
        <v>34</v>
      </c>
      <c r="G497" s="413" t="s">
        <v>35</v>
      </c>
      <c r="H497" s="416">
        <v>-125</v>
      </c>
      <c r="I497" s="425" t="s">
        <v>82</v>
      </c>
      <c r="J497" s="418">
        <v>1</v>
      </c>
      <c r="K497" s="419">
        <v>13</v>
      </c>
      <c r="L497" s="420"/>
      <c r="M497" s="420"/>
      <c r="X497" s="422"/>
      <c r="Y497" s="422"/>
    </row>
    <row r="498" spans="1:25" s="421" customFormat="1" x14ac:dyDescent="0.2">
      <c r="A498" s="413" t="s">
        <v>7</v>
      </c>
      <c r="B498" s="414">
        <v>40396</v>
      </c>
      <c r="C498" s="414">
        <v>40395</v>
      </c>
      <c r="D498" s="410">
        <v>2010</v>
      </c>
      <c r="E498" s="415" t="s">
        <v>61</v>
      </c>
      <c r="F498" s="413" t="s">
        <v>34</v>
      </c>
      <c r="G498" s="413" t="s">
        <v>35</v>
      </c>
      <c r="H498" s="416">
        <v>-125</v>
      </c>
      <c r="I498" s="425" t="s">
        <v>82</v>
      </c>
      <c r="J498" s="418">
        <v>1</v>
      </c>
      <c r="K498" s="419">
        <v>13</v>
      </c>
      <c r="L498" s="420"/>
      <c r="M498" s="420"/>
      <c r="X498" s="422"/>
      <c r="Y498" s="422"/>
    </row>
    <row r="499" spans="1:25" s="421" customFormat="1" x14ac:dyDescent="0.2">
      <c r="A499" s="413" t="s">
        <v>7</v>
      </c>
      <c r="B499" s="414">
        <v>40452</v>
      </c>
      <c r="C499" s="414">
        <v>40451</v>
      </c>
      <c r="D499" s="410">
        <v>2010</v>
      </c>
      <c r="E499" s="415" t="s">
        <v>61</v>
      </c>
      <c r="F499" s="413" t="s">
        <v>34</v>
      </c>
      <c r="G499" s="413" t="s">
        <v>35</v>
      </c>
      <c r="H499" s="416">
        <v>-125</v>
      </c>
      <c r="I499" s="425" t="s">
        <v>82</v>
      </c>
      <c r="J499" s="418">
        <v>1</v>
      </c>
      <c r="K499" s="419">
        <v>13</v>
      </c>
      <c r="L499" s="420"/>
      <c r="M499" s="420"/>
      <c r="X499" s="422"/>
      <c r="Y499" s="422"/>
    </row>
    <row r="500" spans="1:25" s="421" customFormat="1" x14ac:dyDescent="0.2">
      <c r="A500" s="413" t="s">
        <v>7</v>
      </c>
      <c r="B500" s="414">
        <v>40452</v>
      </c>
      <c r="C500" s="414">
        <v>40451</v>
      </c>
      <c r="D500" s="410">
        <v>2010</v>
      </c>
      <c r="E500" s="415" t="s">
        <v>61</v>
      </c>
      <c r="F500" s="413" t="s">
        <v>34</v>
      </c>
      <c r="G500" s="413" t="s">
        <v>35</v>
      </c>
      <c r="H500" s="416">
        <v>-125</v>
      </c>
      <c r="I500" s="425" t="s">
        <v>82</v>
      </c>
      <c r="J500" s="418">
        <v>1</v>
      </c>
      <c r="K500" s="419">
        <v>13</v>
      </c>
      <c r="L500" s="420"/>
      <c r="M500" s="420"/>
      <c r="X500" s="422"/>
      <c r="Y500" s="422"/>
    </row>
    <row r="501" spans="1:25" s="421" customFormat="1" x14ac:dyDescent="0.2">
      <c r="A501" s="413" t="s">
        <v>7</v>
      </c>
      <c r="B501" s="414">
        <v>40452</v>
      </c>
      <c r="C501" s="414">
        <v>40451</v>
      </c>
      <c r="D501" s="410">
        <v>2010</v>
      </c>
      <c r="E501" s="415" t="s">
        <v>61</v>
      </c>
      <c r="F501" s="413" t="s">
        <v>34</v>
      </c>
      <c r="G501" s="413" t="s">
        <v>35</v>
      </c>
      <c r="H501" s="416">
        <v>-125</v>
      </c>
      <c r="I501" s="425" t="s">
        <v>82</v>
      </c>
      <c r="J501" s="418">
        <v>1</v>
      </c>
      <c r="K501" s="419">
        <v>13</v>
      </c>
      <c r="L501" s="420"/>
      <c r="M501" s="420"/>
      <c r="X501" s="422"/>
      <c r="Y501" s="422"/>
    </row>
    <row r="502" spans="1:25" s="421" customFormat="1" x14ac:dyDescent="0.2">
      <c r="A502" s="413" t="s">
        <v>7</v>
      </c>
      <c r="B502" s="414">
        <v>40476</v>
      </c>
      <c r="C502" s="414">
        <v>40474</v>
      </c>
      <c r="D502" s="410">
        <v>2010</v>
      </c>
      <c r="E502" s="415" t="s">
        <v>61</v>
      </c>
      <c r="F502" s="413" t="s">
        <v>34</v>
      </c>
      <c r="G502" s="413" t="s">
        <v>35</v>
      </c>
      <c r="H502" s="416">
        <v>-125</v>
      </c>
      <c r="I502" s="425" t="s">
        <v>82</v>
      </c>
      <c r="J502" s="418">
        <v>1</v>
      </c>
      <c r="K502" s="419">
        <v>13</v>
      </c>
      <c r="L502" s="420"/>
      <c r="M502" s="420"/>
      <c r="X502" s="422"/>
      <c r="Y502" s="422"/>
    </row>
    <row r="503" spans="1:25" s="421" customFormat="1" x14ac:dyDescent="0.2">
      <c r="A503" s="413" t="s">
        <v>7</v>
      </c>
      <c r="B503" s="414">
        <v>40522</v>
      </c>
      <c r="C503" s="414">
        <v>40521</v>
      </c>
      <c r="D503" s="410">
        <v>2010</v>
      </c>
      <c r="E503" s="415" t="s">
        <v>61</v>
      </c>
      <c r="F503" s="413" t="s">
        <v>34</v>
      </c>
      <c r="G503" s="413" t="s">
        <v>35</v>
      </c>
      <c r="H503" s="416">
        <v>-125</v>
      </c>
      <c r="I503" s="425" t="s">
        <v>82</v>
      </c>
      <c r="J503" s="418">
        <v>1</v>
      </c>
      <c r="K503" s="419">
        <v>13</v>
      </c>
      <c r="L503" s="420"/>
      <c r="M503" s="420"/>
      <c r="X503" s="422"/>
      <c r="Y503" s="422"/>
    </row>
    <row r="504" spans="1:25" s="421" customFormat="1" x14ac:dyDescent="0.2">
      <c r="A504" s="413" t="s">
        <v>7</v>
      </c>
      <c r="B504" s="414">
        <v>40582</v>
      </c>
      <c r="C504" s="414">
        <v>40582</v>
      </c>
      <c r="D504" s="410">
        <v>2011</v>
      </c>
      <c r="E504" s="415" t="s">
        <v>61</v>
      </c>
      <c r="F504" s="413" t="s">
        <v>34</v>
      </c>
      <c r="G504" s="413" t="s">
        <v>35</v>
      </c>
      <c r="H504" s="416">
        <v>37.5</v>
      </c>
      <c r="I504" s="425" t="s">
        <v>91</v>
      </c>
      <c r="J504" s="418" t="s">
        <v>196</v>
      </c>
      <c r="K504" s="419">
        <v>13</v>
      </c>
      <c r="L504" s="420"/>
      <c r="M504" s="420"/>
      <c r="X504" s="422"/>
      <c r="Y504" s="422"/>
    </row>
    <row r="505" spans="1:25" s="421" customFormat="1" x14ac:dyDescent="0.2">
      <c r="A505" s="413" t="s">
        <v>7</v>
      </c>
      <c r="B505" s="414">
        <v>40582</v>
      </c>
      <c r="C505" s="414">
        <v>40582</v>
      </c>
      <c r="D505" s="410">
        <v>2011</v>
      </c>
      <c r="E505" s="415" t="s">
        <v>61</v>
      </c>
      <c r="F505" s="413" t="s">
        <v>34</v>
      </c>
      <c r="G505" s="413" t="s">
        <v>35</v>
      </c>
      <c r="H505" s="416">
        <v>-1500</v>
      </c>
      <c r="I505" s="425" t="s">
        <v>82</v>
      </c>
      <c r="J505" s="418" t="s">
        <v>196</v>
      </c>
      <c r="K505" s="419">
        <v>13</v>
      </c>
      <c r="L505" s="420"/>
      <c r="M505" s="420"/>
      <c r="X505" s="422"/>
      <c r="Y505" s="422"/>
    </row>
    <row r="506" spans="1:25" s="421" customFormat="1" x14ac:dyDescent="0.2">
      <c r="A506" s="413" t="s">
        <v>7</v>
      </c>
      <c r="B506" s="414">
        <v>40945</v>
      </c>
      <c r="C506" s="414">
        <v>40944</v>
      </c>
      <c r="D506" s="410">
        <v>2012</v>
      </c>
      <c r="E506" s="415" t="s">
        <v>61</v>
      </c>
      <c r="F506" s="413" t="s">
        <v>34</v>
      </c>
      <c r="G506" s="413" t="s">
        <v>35</v>
      </c>
      <c r="H506" s="416">
        <v>37.5</v>
      </c>
      <c r="I506" s="425" t="s">
        <v>91</v>
      </c>
      <c r="J506" s="418" t="s">
        <v>195</v>
      </c>
      <c r="K506" s="419">
        <v>13</v>
      </c>
      <c r="L506" s="420"/>
      <c r="M506" s="420"/>
      <c r="X506" s="422"/>
      <c r="Y506" s="422"/>
    </row>
    <row r="507" spans="1:25" s="421" customFormat="1" x14ac:dyDescent="0.2">
      <c r="A507" s="413" t="s">
        <v>7</v>
      </c>
      <c r="B507" s="414">
        <v>40945</v>
      </c>
      <c r="C507" s="414">
        <v>40944</v>
      </c>
      <c r="D507" s="410">
        <v>2012</v>
      </c>
      <c r="E507" s="415" t="s">
        <v>61</v>
      </c>
      <c r="F507" s="413" t="s">
        <v>34</v>
      </c>
      <c r="G507" s="413" t="s">
        <v>35</v>
      </c>
      <c r="H507" s="416">
        <v>-1500</v>
      </c>
      <c r="I507" s="425" t="s">
        <v>82</v>
      </c>
      <c r="J507" s="418" t="s">
        <v>195</v>
      </c>
      <c r="K507" s="419">
        <v>13</v>
      </c>
      <c r="L507" s="420"/>
      <c r="M507" s="420"/>
      <c r="X507" s="422"/>
      <c r="Y507" s="422"/>
    </row>
    <row r="508" spans="1:25" s="421" customFormat="1" x14ac:dyDescent="0.2">
      <c r="A508" s="413" t="s">
        <v>7</v>
      </c>
      <c r="B508" s="414">
        <v>41351</v>
      </c>
      <c r="C508" s="414">
        <v>41349</v>
      </c>
      <c r="D508" s="410">
        <v>2013</v>
      </c>
      <c r="E508" s="415" t="s">
        <v>61</v>
      </c>
      <c r="F508" s="413" t="s">
        <v>34</v>
      </c>
      <c r="G508" s="413" t="s">
        <v>35</v>
      </c>
      <c r="H508" s="416">
        <v>60</v>
      </c>
      <c r="I508" s="425" t="s">
        <v>91</v>
      </c>
      <c r="J508" s="434" t="s">
        <v>194</v>
      </c>
      <c r="K508" s="419">
        <v>13</v>
      </c>
      <c r="L508" s="420"/>
      <c r="M508" s="420"/>
      <c r="X508" s="422"/>
      <c r="Y508" s="422"/>
    </row>
    <row r="509" spans="1:25" s="421" customFormat="1" x14ac:dyDescent="0.2">
      <c r="A509" s="413" t="s">
        <v>7</v>
      </c>
      <c r="B509" s="414">
        <v>41351</v>
      </c>
      <c r="C509" s="414">
        <v>41349</v>
      </c>
      <c r="D509" s="410">
        <v>2013</v>
      </c>
      <c r="E509" s="415" t="s">
        <v>61</v>
      </c>
      <c r="F509" s="413" t="s">
        <v>34</v>
      </c>
      <c r="G509" s="413" t="s">
        <v>35</v>
      </c>
      <c r="H509" s="416">
        <v>-1500</v>
      </c>
      <c r="I509" s="425" t="s">
        <v>82</v>
      </c>
      <c r="J509" s="434" t="s">
        <v>194</v>
      </c>
      <c r="K509" s="419">
        <v>13</v>
      </c>
      <c r="L509" s="420"/>
      <c r="M509" s="420"/>
      <c r="X509" s="422"/>
      <c r="Y509" s="422"/>
    </row>
    <row r="510" spans="1:25" s="421" customFormat="1" x14ac:dyDescent="0.2">
      <c r="A510" s="413" t="s">
        <v>7</v>
      </c>
      <c r="B510" s="414">
        <v>41780</v>
      </c>
      <c r="C510" s="414">
        <v>41765</v>
      </c>
      <c r="D510" s="410">
        <v>2014</v>
      </c>
      <c r="E510" s="415" t="s">
        <v>61</v>
      </c>
      <c r="F510" s="413" t="s">
        <v>34</v>
      </c>
      <c r="G510" s="413" t="s">
        <v>35</v>
      </c>
      <c r="H510" s="416">
        <v>100</v>
      </c>
      <c r="I510" s="425" t="s">
        <v>91</v>
      </c>
      <c r="J510" s="418" t="s">
        <v>193</v>
      </c>
      <c r="K510" s="419">
        <v>13</v>
      </c>
      <c r="L510" s="420"/>
      <c r="M510" s="420"/>
      <c r="X510" s="422"/>
      <c r="Y510" s="422"/>
    </row>
    <row r="511" spans="1:25" s="421" customFormat="1" x14ac:dyDescent="0.2">
      <c r="A511" s="413" t="s">
        <v>7</v>
      </c>
      <c r="B511" s="414">
        <v>41780</v>
      </c>
      <c r="C511" s="414">
        <v>41765</v>
      </c>
      <c r="D511" s="410">
        <v>2014</v>
      </c>
      <c r="E511" s="415" t="s">
        <v>61</v>
      </c>
      <c r="F511" s="413" t="s">
        <v>34</v>
      </c>
      <c r="G511" s="413" t="s">
        <v>35</v>
      </c>
      <c r="H511" s="416">
        <v>-1500</v>
      </c>
      <c r="I511" s="425" t="s">
        <v>82</v>
      </c>
      <c r="J511" s="418" t="s">
        <v>193</v>
      </c>
      <c r="K511" s="419">
        <v>13</v>
      </c>
      <c r="L511" s="420"/>
      <c r="M511" s="420"/>
      <c r="X511" s="422"/>
      <c r="Y511" s="422"/>
    </row>
    <row r="512" spans="1:25" s="421" customFormat="1" x14ac:dyDescent="0.2">
      <c r="A512" s="413" t="s">
        <v>7</v>
      </c>
      <c r="B512" s="414">
        <v>42117</v>
      </c>
      <c r="C512" s="414">
        <v>42117</v>
      </c>
      <c r="D512" s="410">
        <v>2015</v>
      </c>
      <c r="E512" s="415" t="s">
        <v>61</v>
      </c>
      <c r="F512" s="413" t="s">
        <v>34</v>
      </c>
      <c r="G512" s="413" t="s">
        <v>35</v>
      </c>
      <c r="H512" s="416">
        <v>100</v>
      </c>
      <c r="I512" s="425" t="s">
        <v>91</v>
      </c>
      <c r="J512" s="418" t="s">
        <v>198</v>
      </c>
      <c r="K512" s="419">
        <v>13</v>
      </c>
      <c r="M512" s="420" t="s">
        <v>269</v>
      </c>
      <c r="X512" s="422"/>
      <c r="Y512" s="422"/>
    </row>
    <row r="513" spans="1:39" s="421" customFormat="1" x14ac:dyDescent="0.2">
      <c r="A513" s="413" t="s">
        <v>7</v>
      </c>
      <c r="B513" s="414">
        <v>42117</v>
      </c>
      <c r="C513" s="414">
        <v>42117</v>
      </c>
      <c r="D513" s="410">
        <v>2015</v>
      </c>
      <c r="E513" s="415" t="s">
        <v>61</v>
      </c>
      <c r="F513" s="413" t="s">
        <v>34</v>
      </c>
      <c r="G513" s="413" t="s">
        <v>35</v>
      </c>
      <c r="H513" s="416">
        <v>-1500</v>
      </c>
      <c r="I513" s="425" t="s">
        <v>82</v>
      </c>
      <c r="J513" s="418" t="s">
        <v>198</v>
      </c>
      <c r="K513" s="419">
        <v>13</v>
      </c>
      <c r="M513" s="420" t="s">
        <v>269</v>
      </c>
      <c r="X513" s="422"/>
      <c r="Y513" s="422"/>
    </row>
    <row r="514" spans="1:39" s="421" customFormat="1" x14ac:dyDescent="0.2">
      <c r="A514" s="413" t="s">
        <v>7</v>
      </c>
      <c r="B514" s="414">
        <v>42467</v>
      </c>
      <c r="C514" s="414">
        <v>42467</v>
      </c>
      <c r="D514" s="410">
        <v>2016</v>
      </c>
      <c r="E514" s="415" t="s">
        <v>23</v>
      </c>
      <c r="F514" s="413" t="s">
        <v>34</v>
      </c>
      <c r="G514" s="413" t="s">
        <v>35</v>
      </c>
      <c r="H514" s="416">
        <v>100</v>
      </c>
      <c r="I514" s="425" t="s">
        <v>91</v>
      </c>
      <c r="J514" s="418" t="s">
        <v>199</v>
      </c>
      <c r="K514" s="419">
        <v>13</v>
      </c>
      <c r="L514" s="420"/>
      <c r="M514" s="420"/>
      <c r="X514" s="422"/>
      <c r="Y514" s="422"/>
    </row>
    <row r="515" spans="1:39" s="421" customFormat="1" x14ac:dyDescent="0.2">
      <c r="A515" s="413" t="s">
        <v>7</v>
      </c>
      <c r="B515" s="414">
        <v>42467</v>
      </c>
      <c r="C515" s="414">
        <v>42467</v>
      </c>
      <c r="D515" s="410">
        <v>2016</v>
      </c>
      <c r="E515" s="415" t="s">
        <v>23</v>
      </c>
      <c r="F515" s="413" t="s">
        <v>34</v>
      </c>
      <c r="G515" s="413" t="s">
        <v>35</v>
      </c>
      <c r="H515" s="416">
        <v>-1200</v>
      </c>
      <c r="I515" s="425" t="s">
        <v>82</v>
      </c>
      <c r="J515" s="418" t="s">
        <v>199</v>
      </c>
      <c r="K515" s="419">
        <v>13</v>
      </c>
      <c r="L515" s="420"/>
      <c r="M515" s="420"/>
      <c r="X515" s="422"/>
      <c r="Y515" s="422"/>
    </row>
    <row r="516" spans="1:39" s="421" customFormat="1" x14ac:dyDescent="0.2">
      <c r="A516" s="413" t="s">
        <v>7</v>
      </c>
      <c r="B516" s="414">
        <v>42835</v>
      </c>
      <c r="C516" s="414">
        <v>42835</v>
      </c>
      <c r="D516" s="410">
        <v>2017</v>
      </c>
      <c r="E516" s="415" t="s">
        <v>23</v>
      </c>
      <c r="F516" s="410" t="s">
        <v>34</v>
      </c>
      <c r="G516" s="413" t="s">
        <v>35</v>
      </c>
      <c r="H516" s="416">
        <v>100</v>
      </c>
      <c r="I516" s="425" t="s">
        <v>91</v>
      </c>
      <c r="J516" s="418" t="s">
        <v>200</v>
      </c>
      <c r="K516" s="419">
        <v>13</v>
      </c>
      <c r="L516" s="420" t="s">
        <v>313</v>
      </c>
      <c r="M516" s="420"/>
      <c r="X516" s="422"/>
      <c r="Y516" s="422"/>
    </row>
    <row r="517" spans="1:39" s="421" customFormat="1" x14ac:dyDescent="0.2">
      <c r="A517" s="413" t="s">
        <v>7</v>
      </c>
      <c r="B517" s="414">
        <v>42835</v>
      </c>
      <c r="C517" s="414">
        <v>42835</v>
      </c>
      <c r="D517" s="410">
        <v>2017</v>
      </c>
      <c r="E517" s="415" t="s">
        <v>23</v>
      </c>
      <c r="F517" s="410" t="s">
        <v>34</v>
      </c>
      <c r="G517" s="413" t="s">
        <v>35</v>
      </c>
      <c r="H517" s="416">
        <v>-1200</v>
      </c>
      <c r="I517" s="425" t="s">
        <v>82</v>
      </c>
      <c r="J517" s="418" t="s">
        <v>200</v>
      </c>
      <c r="K517" s="419">
        <v>13</v>
      </c>
      <c r="L517" s="420" t="s">
        <v>313</v>
      </c>
      <c r="M517" s="420"/>
      <c r="X517" s="422"/>
      <c r="Y517" s="422"/>
    </row>
    <row r="518" spans="1:39" s="421" customFormat="1" x14ac:dyDescent="0.2">
      <c r="A518" s="413" t="s">
        <v>7</v>
      </c>
      <c r="B518" s="414">
        <v>42835</v>
      </c>
      <c r="C518" s="414">
        <v>42835</v>
      </c>
      <c r="D518" s="410">
        <v>2017</v>
      </c>
      <c r="E518" s="415" t="s">
        <v>23</v>
      </c>
      <c r="F518" s="410" t="s">
        <v>34</v>
      </c>
      <c r="G518" s="413" t="s">
        <v>35</v>
      </c>
      <c r="H518" s="416">
        <v>45</v>
      </c>
      <c r="I518" s="425" t="s">
        <v>389</v>
      </c>
      <c r="J518" s="418"/>
      <c r="K518" s="419">
        <v>13</v>
      </c>
      <c r="L518" s="420" t="s">
        <v>313</v>
      </c>
      <c r="M518" s="420"/>
    </row>
    <row r="519" spans="1:39" s="421" customFormat="1" x14ac:dyDescent="0.2">
      <c r="A519" s="413" t="s">
        <v>7</v>
      </c>
      <c r="B519" s="414">
        <v>43076</v>
      </c>
      <c r="C519" s="414">
        <v>43074</v>
      </c>
      <c r="D519" s="410">
        <v>2017</v>
      </c>
      <c r="E519" s="415" t="s">
        <v>23</v>
      </c>
      <c r="F519" s="410" t="s">
        <v>34</v>
      </c>
      <c r="G519" s="413" t="s">
        <v>35</v>
      </c>
      <c r="H519" s="416">
        <v>-418.75</v>
      </c>
      <c r="I519" s="420" t="s">
        <v>391</v>
      </c>
      <c r="J519" s="428"/>
      <c r="K519" s="419">
        <v>13</v>
      </c>
      <c r="L519" s="420"/>
      <c r="M519" s="420"/>
    </row>
    <row r="520" spans="1:39" s="421" customFormat="1" x14ac:dyDescent="0.2">
      <c r="A520" s="413" t="s">
        <v>7</v>
      </c>
      <c r="B520" s="414">
        <v>43090</v>
      </c>
      <c r="C520" s="414">
        <v>43088</v>
      </c>
      <c r="D520" s="410">
        <v>2017</v>
      </c>
      <c r="E520" s="415" t="s">
        <v>23</v>
      </c>
      <c r="F520" s="410" t="s">
        <v>34</v>
      </c>
      <c r="G520" s="413" t="s">
        <v>35</v>
      </c>
      <c r="H520" s="416">
        <v>-90</v>
      </c>
      <c r="I520" s="425" t="s">
        <v>389</v>
      </c>
      <c r="J520" s="418"/>
      <c r="K520" s="419">
        <v>13</v>
      </c>
      <c r="L520" s="420"/>
      <c r="M520" s="420"/>
    </row>
    <row r="521" spans="1:39" s="421" customFormat="1" x14ac:dyDescent="0.2">
      <c r="A521" s="413" t="s">
        <v>7</v>
      </c>
      <c r="B521" s="414">
        <v>43132</v>
      </c>
      <c r="C521" s="414">
        <v>43129</v>
      </c>
      <c r="D521" s="410">
        <v>2018</v>
      </c>
      <c r="E521" s="415" t="s">
        <v>23</v>
      </c>
      <c r="F521" s="410" t="s">
        <v>34</v>
      </c>
      <c r="G521" s="413" t="s">
        <v>35</v>
      </c>
      <c r="H521" s="416">
        <v>100</v>
      </c>
      <c r="I521" s="425" t="s">
        <v>91</v>
      </c>
      <c r="J521" s="418" t="s">
        <v>201</v>
      </c>
      <c r="K521" s="419">
        <v>13</v>
      </c>
      <c r="L521" s="420"/>
      <c r="M521" s="420"/>
      <c r="X521" s="422"/>
      <c r="Y521" s="422"/>
    </row>
    <row r="522" spans="1:39" s="421" customFormat="1" x14ac:dyDescent="0.2">
      <c r="A522" s="413" t="s">
        <v>7</v>
      </c>
      <c r="B522" s="414">
        <v>43132</v>
      </c>
      <c r="C522" s="414">
        <v>43129</v>
      </c>
      <c r="D522" s="410">
        <v>2018</v>
      </c>
      <c r="E522" s="415" t="s">
        <v>23</v>
      </c>
      <c r="F522" s="410" t="s">
        <v>34</v>
      </c>
      <c r="G522" s="413" t="s">
        <v>35</v>
      </c>
      <c r="H522" s="416">
        <v>-1200</v>
      </c>
      <c r="I522" s="425" t="s">
        <v>82</v>
      </c>
      <c r="J522" s="418" t="s">
        <v>201</v>
      </c>
      <c r="K522" s="419">
        <v>13</v>
      </c>
      <c r="L522" s="420"/>
      <c r="M522" s="420"/>
      <c r="X522" s="422"/>
      <c r="Y522" s="422"/>
      <c r="AM522" s="438"/>
    </row>
    <row r="523" spans="1:39" s="421" customFormat="1" x14ac:dyDescent="0.2">
      <c r="A523" s="413" t="s">
        <v>7</v>
      </c>
      <c r="B523" s="414">
        <v>43483</v>
      </c>
      <c r="C523" s="414">
        <v>43481</v>
      </c>
      <c r="D523" s="410">
        <v>2019</v>
      </c>
      <c r="E523" s="415" t="s">
        <v>23</v>
      </c>
      <c r="F523" s="414" t="s">
        <v>34</v>
      </c>
      <c r="G523" s="413" t="s">
        <v>35</v>
      </c>
      <c r="H523" s="416">
        <v>-137.5</v>
      </c>
      <c r="I523" s="420" t="s">
        <v>391</v>
      </c>
      <c r="J523" s="428"/>
      <c r="K523" s="419">
        <v>13</v>
      </c>
      <c r="L523" s="420"/>
      <c r="M523" s="420"/>
    </row>
    <row r="524" spans="1:39" s="421" customFormat="1" x14ac:dyDescent="0.2">
      <c r="A524" s="413" t="s">
        <v>7</v>
      </c>
      <c r="B524" s="414">
        <v>43497</v>
      </c>
      <c r="C524" s="414">
        <v>43495</v>
      </c>
      <c r="D524" s="410">
        <v>2019</v>
      </c>
      <c r="E524" s="415" t="s">
        <v>23</v>
      </c>
      <c r="F524" s="414" t="s">
        <v>34</v>
      </c>
      <c r="G524" s="413" t="s">
        <v>35</v>
      </c>
      <c r="H524" s="416">
        <v>-85.71</v>
      </c>
      <c r="I524" s="420" t="s">
        <v>391</v>
      </c>
      <c r="J524" s="428"/>
      <c r="K524" s="419">
        <v>13</v>
      </c>
      <c r="L524" s="420"/>
      <c r="M524" s="420"/>
    </row>
    <row r="525" spans="1:39" s="421" customFormat="1" x14ac:dyDescent="0.2">
      <c r="A525" s="413" t="s">
        <v>7</v>
      </c>
      <c r="B525" s="414">
        <v>43563</v>
      </c>
      <c r="C525" s="414">
        <v>43562</v>
      </c>
      <c r="D525" s="410">
        <v>2019</v>
      </c>
      <c r="E525" s="415" t="s">
        <v>23</v>
      </c>
      <c r="F525" s="414" t="s">
        <v>34</v>
      </c>
      <c r="G525" s="413" t="s">
        <v>35</v>
      </c>
      <c r="H525" s="416">
        <v>-600</v>
      </c>
      <c r="I525" s="425" t="s">
        <v>82</v>
      </c>
      <c r="J525" s="418">
        <v>6</v>
      </c>
      <c r="K525" s="419">
        <v>13</v>
      </c>
      <c r="L525" s="420"/>
      <c r="M525" s="420"/>
      <c r="X525" s="422"/>
      <c r="Y525" s="422"/>
    </row>
    <row r="526" spans="1:39" s="421" customFormat="1" x14ac:dyDescent="0.2">
      <c r="A526" s="413" t="s">
        <v>7</v>
      </c>
      <c r="B526" s="414">
        <v>43577</v>
      </c>
      <c r="C526" s="414">
        <v>43574</v>
      </c>
      <c r="D526" s="410">
        <v>2019</v>
      </c>
      <c r="E526" s="415" t="s">
        <v>23</v>
      </c>
      <c r="F526" s="414" t="s">
        <v>34</v>
      </c>
      <c r="G526" s="413" t="s">
        <v>35</v>
      </c>
      <c r="H526" s="416">
        <v>-312.5</v>
      </c>
      <c r="I526" s="420" t="s">
        <v>391</v>
      </c>
      <c r="J526" s="428"/>
      <c r="K526" s="419">
        <v>13</v>
      </c>
      <c r="L526" s="420"/>
      <c r="M526" s="420"/>
    </row>
    <row r="527" spans="1:39" s="421" customFormat="1" x14ac:dyDescent="0.2">
      <c r="A527" s="413" t="s">
        <v>7</v>
      </c>
      <c r="B527" s="414">
        <v>43636</v>
      </c>
      <c r="C527" s="414">
        <v>43634</v>
      </c>
      <c r="D527" s="410">
        <v>2019</v>
      </c>
      <c r="E527" s="415" t="s">
        <v>23</v>
      </c>
      <c r="F527" s="413" t="s">
        <v>34</v>
      </c>
      <c r="G527" s="413" t="s">
        <v>35</v>
      </c>
      <c r="H527" s="416">
        <v>-300</v>
      </c>
      <c r="I527" s="425" t="s">
        <v>82</v>
      </c>
      <c r="J527" s="418">
        <v>3</v>
      </c>
      <c r="K527" s="419">
        <v>13</v>
      </c>
      <c r="L527" s="420"/>
      <c r="M527" s="420"/>
      <c r="X527" s="422"/>
      <c r="Y527" s="422"/>
    </row>
    <row r="528" spans="1:39" s="421" customFormat="1" x14ac:dyDescent="0.2">
      <c r="A528" s="413" t="s">
        <v>7</v>
      </c>
      <c r="B528" s="414">
        <v>43741</v>
      </c>
      <c r="C528" s="414">
        <v>43739</v>
      </c>
      <c r="D528" s="410">
        <v>2019</v>
      </c>
      <c r="E528" s="415" t="s">
        <v>23</v>
      </c>
      <c r="F528" s="413" t="s">
        <v>34</v>
      </c>
      <c r="G528" s="413" t="s">
        <v>35</v>
      </c>
      <c r="H528" s="416">
        <v>-300</v>
      </c>
      <c r="I528" s="425" t="s">
        <v>82</v>
      </c>
      <c r="J528" s="418">
        <v>3</v>
      </c>
      <c r="K528" s="419">
        <v>13</v>
      </c>
      <c r="L528" s="420"/>
      <c r="M528" s="420"/>
      <c r="X528" s="422"/>
      <c r="Y528" s="422"/>
    </row>
    <row r="529" spans="1:25" s="421" customFormat="1" x14ac:dyDescent="0.2">
      <c r="A529" s="413" t="s">
        <v>7</v>
      </c>
      <c r="B529" s="414">
        <v>39006</v>
      </c>
      <c r="C529" s="414">
        <v>38965</v>
      </c>
      <c r="D529" s="410">
        <v>2006</v>
      </c>
      <c r="E529" s="415" t="s">
        <v>60</v>
      </c>
      <c r="F529" s="413" t="s">
        <v>70</v>
      </c>
      <c r="G529" s="413" t="s">
        <v>35</v>
      </c>
      <c r="H529" s="416">
        <v>-150</v>
      </c>
      <c r="I529" s="425" t="s">
        <v>82</v>
      </c>
      <c r="J529" s="418"/>
      <c r="K529" s="419">
        <v>14</v>
      </c>
      <c r="L529" s="432" t="s">
        <v>451</v>
      </c>
      <c r="M529" s="432"/>
      <c r="X529" s="422"/>
      <c r="Y529" s="422"/>
    </row>
    <row r="530" spans="1:25" s="421" customFormat="1" x14ac:dyDescent="0.2">
      <c r="A530" s="413" t="s">
        <v>7</v>
      </c>
      <c r="B530" s="414">
        <v>39018</v>
      </c>
      <c r="C530" s="414">
        <v>39018</v>
      </c>
      <c r="D530" s="410">
        <v>2006</v>
      </c>
      <c r="E530" s="415" t="s">
        <v>60</v>
      </c>
      <c r="F530" s="413" t="s">
        <v>70</v>
      </c>
      <c r="G530" s="413" t="s">
        <v>35</v>
      </c>
      <c r="H530" s="416">
        <v>-150</v>
      </c>
      <c r="I530" s="425" t="s">
        <v>82</v>
      </c>
      <c r="J530" s="482">
        <v>38991</v>
      </c>
      <c r="K530" s="419">
        <v>14</v>
      </c>
      <c r="L530" s="432" t="s">
        <v>219</v>
      </c>
      <c r="M530" s="432"/>
      <c r="X530" s="422"/>
      <c r="Y530" s="422"/>
    </row>
    <row r="531" spans="1:25" s="421" customFormat="1" x14ac:dyDescent="0.2">
      <c r="A531" s="413" t="s">
        <v>7</v>
      </c>
      <c r="B531" s="414">
        <v>39052</v>
      </c>
      <c r="C531" s="414">
        <v>39051</v>
      </c>
      <c r="D531" s="410">
        <v>2006</v>
      </c>
      <c r="E531" s="415" t="s">
        <v>60</v>
      </c>
      <c r="F531" s="413" t="s">
        <v>70</v>
      </c>
      <c r="G531" s="413" t="s">
        <v>35</v>
      </c>
      <c r="H531" s="416">
        <v>-150</v>
      </c>
      <c r="I531" s="425" t="s">
        <v>82</v>
      </c>
      <c r="J531" s="418"/>
      <c r="K531" s="419">
        <v>14</v>
      </c>
      <c r="L531" s="432" t="s">
        <v>215</v>
      </c>
      <c r="M531" s="432"/>
      <c r="X531" s="422"/>
      <c r="Y531" s="422"/>
    </row>
    <row r="532" spans="1:25" s="421" customFormat="1" x14ac:dyDescent="0.2">
      <c r="A532" s="413" t="s">
        <v>7</v>
      </c>
      <c r="B532" s="414">
        <v>39052</v>
      </c>
      <c r="C532" s="414">
        <v>39051</v>
      </c>
      <c r="D532" s="410">
        <v>2006</v>
      </c>
      <c r="E532" s="415" t="s">
        <v>60</v>
      </c>
      <c r="F532" s="413" t="s">
        <v>70</v>
      </c>
      <c r="G532" s="413" t="s">
        <v>35</v>
      </c>
      <c r="H532" s="416">
        <v>-100</v>
      </c>
      <c r="I532" s="425" t="s">
        <v>82</v>
      </c>
      <c r="J532" s="418"/>
      <c r="K532" s="419">
        <v>14</v>
      </c>
      <c r="L532" s="432" t="s">
        <v>220</v>
      </c>
      <c r="M532" s="432"/>
      <c r="X532" s="422"/>
      <c r="Y532" s="422"/>
    </row>
    <row r="533" spans="1:25" s="421" customFormat="1" x14ac:dyDescent="0.2">
      <c r="A533" s="413" t="s">
        <v>7</v>
      </c>
      <c r="B533" s="414">
        <v>39069</v>
      </c>
      <c r="C533" s="414">
        <v>39065</v>
      </c>
      <c r="D533" s="410">
        <v>2006</v>
      </c>
      <c r="E533" s="415" t="s">
        <v>60</v>
      </c>
      <c r="F533" s="413" t="s">
        <v>70</v>
      </c>
      <c r="G533" s="413" t="s">
        <v>35</v>
      </c>
      <c r="H533" s="416">
        <v>-160</v>
      </c>
      <c r="I533" s="425" t="s">
        <v>82</v>
      </c>
      <c r="J533" s="418"/>
      <c r="K533" s="419">
        <v>14</v>
      </c>
      <c r="L533" s="420"/>
      <c r="M533" s="420"/>
      <c r="X533" s="422"/>
      <c r="Y533" s="422"/>
    </row>
    <row r="534" spans="1:25" s="421" customFormat="1" x14ac:dyDescent="0.2">
      <c r="A534" s="413" t="s">
        <v>7</v>
      </c>
      <c r="B534" s="414">
        <v>39155</v>
      </c>
      <c r="C534" s="414">
        <v>39148</v>
      </c>
      <c r="D534" s="410">
        <v>2007</v>
      </c>
      <c r="E534" s="415" t="s">
        <v>60</v>
      </c>
      <c r="F534" s="413" t="s">
        <v>70</v>
      </c>
      <c r="G534" s="413" t="s">
        <v>35</v>
      </c>
      <c r="H534" s="416">
        <v>-490</v>
      </c>
      <c r="I534" s="425" t="s">
        <v>82</v>
      </c>
      <c r="J534" s="418"/>
      <c r="K534" s="419">
        <v>14</v>
      </c>
      <c r="L534" s="432" t="s">
        <v>221</v>
      </c>
      <c r="M534" s="432"/>
      <c r="X534" s="422"/>
      <c r="Y534" s="422"/>
    </row>
    <row r="535" spans="1:25" s="421" customFormat="1" x14ac:dyDescent="0.2">
      <c r="A535" s="413" t="s">
        <v>7</v>
      </c>
      <c r="B535" s="414">
        <v>39207</v>
      </c>
      <c r="C535" s="414">
        <v>39207</v>
      </c>
      <c r="D535" s="410">
        <v>2007</v>
      </c>
      <c r="E535" s="415" t="s">
        <v>60</v>
      </c>
      <c r="F535" s="413" t="s">
        <v>70</v>
      </c>
      <c r="G535" s="413" t="s">
        <v>35</v>
      </c>
      <c r="H535" s="416">
        <v>-480</v>
      </c>
      <c r="I535" s="425" t="s">
        <v>82</v>
      </c>
      <c r="J535" s="418">
        <v>3</v>
      </c>
      <c r="K535" s="419">
        <v>14</v>
      </c>
      <c r="L535" s="420"/>
      <c r="M535" s="420"/>
      <c r="X535" s="422"/>
      <c r="Y535" s="422"/>
    </row>
    <row r="536" spans="1:25" s="421" customFormat="1" x14ac:dyDescent="0.2">
      <c r="A536" s="413" t="s">
        <v>7</v>
      </c>
      <c r="B536" s="414">
        <v>39323</v>
      </c>
      <c r="C536" s="414">
        <v>39314</v>
      </c>
      <c r="D536" s="410">
        <v>2007</v>
      </c>
      <c r="E536" s="415" t="s">
        <v>60</v>
      </c>
      <c r="F536" s="413" t="s">
        <v>70</v>
      </c>
      <c r="G536" s="413" t="s">
        <v>35</v>
      </c>
      <c r="H536" s="416">
        <v>-480</v>
      </c>
      <c r="I536" s="425" t="s">
        <v>82</v>
      </c>
      <c r="J536" s="418">
        <v>3</v>
      </c>
      <c r="K536" s="419">
        <v>14</v>
      </c>
      <c r="L536" s="420"/>
      <c r="M536" s="420"/>
      <c r="X536" s="422"/>
      <c r="Y536" s="422"/>
    </row>
    <row r="537" spans="1:25" s="421" customFormat="1" x14ac:dyDescent="0.2">
      <c r="A537" s="413" t="s">
        <v>7</v>
      </c>
      <c r="B537" s="414">
        <v>39388</v>
      </c>
      <c r="C537" s="414">
        <v>39386</v>
      </c>
      <c r="D537" s="410">
        <v>2007</v>
      </c>
      <c r="E537" s="415" t="s">
        <v>60</v>
      </c>
      <c r="F537" s="413" t="s">
        <v>70</v>
      </c>
      <c r="G537" s="413" t="s">
        <v>35</v>
      </c>
      <c r="H537" s="416">
        <v>-480</v>
      </c>
      <c r="I537" s="425" t="s">
        <v>82</v>
      </c>
      <c r="J537" s="418">
        <v>3</v>
      </c>
      <c r="K537" s="419">
        <v>14</v>
      </c>
      <c r="L537" s="420"/>
      <c r="M537" s="420"/>
      <c r="X537" s="422"/>
      <c r="Y537" s="422"/>
    </row>
    <row r="538" spans="1:25" s="421" customFormat="1" x14ac:dyDescent="0.2">
      <c r="A538" s="413" t="s">
        <v>7</v>
      </c>
      <c r="B538" s="414">
        <v>39504</v>
      </c>
      <c r="C538" s="414">
        <v>39500</v>
      </c>
      <c r="D538" s="410">
        <v>2008</v>
      </c>
      <c r="E538" s="415" t="s">
        <v>60</v>
      </c>
      <c r="F538" s="413" t="s">
        <v>70</v>
      </c>
      <c r="G538" s="413" t="s">
        <v>35</v>
      </c>
      <c r="H538" s="416">
        <v>-480</v>
      </c>
      <c r="I538" s="425" t="s">
        <v>82</v>
      </c>
      <c r="J538" s="418">
        <v>3</v>
      </c>
      <c r="K538" s="419">
        <v>14</v>
      </c>
      <c r="L538" s="420"/>
      <c r="M538" s="420"/>
      <c r="X538" s="422"/>
      <c r="Y538" s="422"/>
    </row>
    <row r="539" spans="1:25" s="421" customFormat="1" x14ac:dyDescent="0.2">
      <c r="A539" s="413" t="s">
        <v>7</v>
      </c>
      <c r="B539" s="414">
        <v>39632</v>
      </c>
      <c r="C539" s="414">
        <v>39629</v>
      </c>
      <c r="D539" s="410">
        <v>2008</v>
      </c>
      <c r="E539" s="415" t="s">
        <v>60</v>
      </c>
      <c r="F539" s="413" t="s">
        <v>70</v>
      </c>
      <c r="G539" s="413" t="s">
        <v>35</v>
      </c>
      <c r="H539" s="416">
        <v>-480</v>
      </c>
      <c r="I539" s="425" t="s">
        <v>82</v>
      </c>
      <c r="J539" s="418">
        <v>3</v>
      </c>
      <c r="K539" s="419">
        <v>14</v>
      </c>
      <c r="L539" s="420"/>
      <c r="M539" s="420"/>
      <c r="X539" s="422"/>
      <c r="Y539" s="422"/>
    </row>
    <row r="540" spans="1:25" s="421" customFormat="1" x14ac:dyDescent="0.2">
      <c r="A540" s="413" t="s">
        <v>7</v>
      </c>
      <c r="B540" s="414">
        <v>39696</v>
      </c>
      <c r="C540" s="414">
        <v>39695</v>
      </c>
      <c r="D540" s="410">
        <v>2008</v>
      </c>
      <c r="E540" s="415" t="s">
        <v>60</v>
      </c>
      <c r="F540" s="413" t="s">
        <v>70</v>
      </c>
      <c r="G540" s="413" t="s">
        <v>35</v>
      </c>
      <c r="H540" s="416">
        <v>-480</v>
      </c>
      <c r="I540" s="425" t="s">
        <v>82</v>
      </c>
      <c r="J540" s="418">
        <v>3</v>
      </c>
      <c r="K540" s="419">
        <v>14</v>
      </c>
      <c r="L540" s="420"/>
      <c r="M540" s="420"/>
      <c r="X540" s="422"/>
      <c r="Y540" s="422"/>
    </row>
    <row r="541" spans="1:25" s="421" customFormat="1" x14ac:dyDescent="0.2">
      <c r="A541" s="413" t="s">
        <v>7</v>
      </c>
      <c r="B541" s="414">
        <v>39783</v>
      </c>
      <c r="C541" s="414">
        <v>39773</v>
      </c>
      <c r="D541" s="410">
        <v>2008</v>
      </c>
      <c r="E541" s="415" t="s">
        <v>60</v>
      </c>
      <c r="F541" s="413" t="s">
        <v>70</v>
      </c>
      <c r="G541" s="413" t="s">
        <v>35</v>
      </c>
      <c r="H541" s="416">
        <v>-480</v>
      </c>
      <c r="I541" s="425" t="s">
        <v>82</v>
      </c>
      <c r="J541" s="418">
        <v>3</v>
      </c>
      <c r="K541" s="419">
        <v>14</v>
      </c>
      <c r="L541" s="420"/>
      <c r="M541" s="420"/>
      <c r="X541" s="422"/>
      <c r="Y541" s="422"/>
    </row>
    <row r="542" spans="1:25" s="421" customFormat="1" x14ac:dyDescent="0.2">
      <c r="A542" s="413" t="s">
        <v>7</v>
      </c>
      <c r="B542" s="414">
        <v>39891</v>
      </c>
      <c r="C542" s="414">
        <v>39882</v>
      </c>
      <c r="D542" s="410">
        <v>2009</v>
      </c>
      <c r="E542" s="415" t="s">
        <v>60</v>
      </c>
      <c r="F542" s="413" t="s">
        <v>70</v>
      </c>
      <c r="G542" s="413" t="s">
        <v>35</v>
      </c>
      <c r="H542" s="416">
        <v>-480</v>
      </c>
      <c r="I542" s="425" t="s">
        <v>82</v>
      </c>
      <c r="J542" s="418">
        <v>3</v>
      </c>
      <c r="K542" s="419">
        <v>14</v>
      </c>
      <c r="L542" s="420"/>
      <c r="M542" s="420"/>
      <c r="X542" s="422"/>
      <c r="Y542" s="422"/>
    </row>
    <row r="543" spans="1:25" s="421" customFormat="1" x14ac:dyDescent="0.2">
      <c r="A543" s="413" t="s">
        <v>7</v>
      </c>
      <c r="B543" s="414">
        <v>39996</v>
      </c>
      <c r="C543" s="414">
        <v>39993</v>
      </c>
      <c r="D543" s="410">
        <v>2009</v>
      </c>
      <c r="E543" s="415" t="s">
        <v>60</v>
      </c>
      <c r="F543" s="413" t="s">
        <v>70</v>
      </c>
      <c r="G543" s="413" t="s">
        <v>35</v>
      </c>
      <c r="H543" s="416">
        <v>-480</v>
      </c>
      <c r="I543" s="425" t="s">
        <v>82</v>
      </c>
      <c r="J543" s="418">
        <v>3</v>
      </c>
      <c r="K543" s="419">
        <v>14</v>
      </c>
      <c r="L543" s="420"/>
      <c r="M543" s="420"/>
      <c r="X543" s="422"/>
      <c r="Y543" s="422"/>
    </row>
    <row r="544" spans="1:25" s="421" customFormat="1" x14ac:dyDescent="0.2">
      <c r="A544" s="413" t="s">
        <v>7</v>
      </c>
      <c r="B544" s="414">
        <v>40107</v>
      </c>
      <c r="C544" s="414">
        <v>40107</v>
      </c>
      <c r="D544" s="410">
        <v>2009</v>
      </c>
      <c r="E544" s="415" t="s">
        <v>60</v>
      </c>
      <c r="F544" s="413" t="s">
        <v>34</v>
      </c>
      <c r="G544" s="413" t="s">
        <v>35</v>
      </c>
      <c r="H544" s="416">
        <v>-480</v>
      </c>
      <c r="I544" s="425" t="s">
        <v>82</v>
      </c>
      <c r="J544" s="418">
        <v>3</v>
      </c>
      <c r="K544" s="419">
        <v>14</v>
      </c>
      <c r="L544" s="420"/>
      <c r="M544" s="420"/>
      <c r="X544" s="422"/>
      <c r="Y544" s="422"/>
    </row>
    <row r="545" spans="1:25" s="421" customFormat="1" x14ac:dyDescent="0.2">
      <c r="A545" s="413" t="s">
        <v>7</v>
      </c>
      <c r="B545" s="414">
        <v>40127</v>
      </c>
      <c r="C545" s="414">
        <v>40125</v>
      </c>
      <c r="D545" s="410">
        <v>2009</v>
      </c>
      <c r="E545" s="415" t="s">
        <v>60</v>
      </c>
      <c r="F545" s="413" t="s">
        <v>34</v>
      </c>
      <c r="G545" s="413" t="s">
        <v>35</v>
      </c>
      <c r="H545" s="416">
        <v>-480</v>
      </c>
      <c r="I545" s="425" t="s">
        <v>82</v>
      </c>
      <c r="J545" s="418">
        <v>3</v>
      </c>
      <c r="K545" s="419">
        <v>14</v>
      </c>
      <c r="L545" s="420"/>
      <c r="M545" s="420"/>
      <c r="X545" s="422"/>
      <c r="Y545" s="422"/>
    </row>
    <row r="546" spans="1:25" s="421" customFormat="1" x14ac:dyDescent="0.2">
      <c r="A546" s="413" t="s">
        <v>7</v>
      </c>
      <c r="B546" s="414">
        <v>40206</v>
      </c>
      <c r="C546" s="414">
        <v>40206</v>
      </c>
      <c r="D546" s="410">
        <v>2010</v>
      </c>
      <c r="E546" s="415" t="s">
        <v>60</v>
      </c>
      <c r="F546" s="413" t="s">
        <v>34</v>
      </c>
      <c r="G546" s="413" t="s">
        <v>35</v>
      </c>
      <c r="H546" s="416">
        <v>37.5</v>
      </c>
      <c r="I546" s="425" t="s">
        <v>91</v>
      </c>
      <c r="J546" s="418" t="s">
        <v>197</v>
      </c>
      <c r="K546" s="419">
        <v>14</v>
      </c>
      <c r="L546" s="420"/>
      <c r="M546" s="420"/>
      <c r="X546" s="422"/>
      <c r="Y546" s="422"/>
    </row>
    <row r="547" spans="1:25" s="421" customFormat="1" x14ac:dyDescent="0.2">
      <c r="A547" s="413" t="s">
        <v>7</v>
      </c>
      <c r="B547" s="414">
        <v>40206</v>
      </c>
      <c r="C547" s="414">
        <v>40206</v>
      </c>
      <c r="D547" s="410">
        <v>2010</v>
      </c>
      <c r="E547" s="415" t="s">
        <v>60</v>
      </c>
      <c r="F547" s="413" t="s">
        <v>34</v>
      </c>
      <c r="G547" s="413" t="s">
        <v>35</v>
      </c>
      <c r="H547" s="416">
        <v>-1500</v>
      </c>
      <c r="I547" s="425" t="s">
        <v>82</v>
      </c>
      <c r="J547" s="418" t="s">
        <v>197</v>
      </c>
      <c r="K547" s="419">
        <v>14</v>
      </c>
      <c r="L547" s="420"/>
      <c r="M547" s="420"/>
      <c r="X547" s="422"/>
      <c r="Y547" s="422"/>
    </row>
    <row r="548" spans="1:25" s="421" customFormat="1" x14ac:dyDescent="0.2">
      <c r="A548" s="413" t="s">
        <v>7</v>
      </c>
      <c r="B548" s="414">
        <v>40582</v>
      </c>
      <c r="C548" s="414">
        <v>40582</v>
      </c>
      <c r="D548" s="410">
        <v>2011</v>
      </c>
      <c r="E548" s="415" t="s">
        <v>60</v>
      </c>
      <c r="F548" s="413" t="s">
        <v>34</v>
      </c>
      <c r="G548" s="413" t="s">
        <v>35</v>
      </c>
      <c r="H548" s="416">
        <v>37.5</v>
      </c>
      <c r="I548" s="425" t="s">
        <v>91</v>
      </c>
      <c r="J548" s="418" t="s">
        <v>196</v>
      </c>
      <c r="K548" s="419">
        <v>14</v>
      </c>
      <c r="L548" s="420"/>
      <c r="M548" s="420"/>
      <c r="X548" s="422"/>
      <c r="Y548" s="422"/>
    </row>
    <row r="549" spans="1:25" s="421" customFormat="1" x14ac:dyDescent="0.2">
      <c r="A549" s="413" t="s">
        <v>7</v>
      </c>
      <c r="B549" s="414">
        <v>40582</v>
      </c>
      <c r="C549" s="414">
        <v>40582</v>
      </c>
      <c r="D549" s="410">
        <v>2011</v>
      </c>
      <c r="E549" s="415" t="s">
        <v>60</v>
      </c>
      <c r="F549" s="413" t="s">
        <v>34</v>
      </c>
      <c r="G549" s="413" t="s">
        <v>35</v>
      </c>
      <c r="H549" s="416">
        <v>-1500</v>
      </c>
      <c r="I549" s="425" t="s">
        <v>82</v>
      </c>
      <c r="J549" s="418" t="s">
        <v>196</v>
      </c>
      <c r="K549" s="419">
        <v>14</v>
      </c>
      <c r="L549" s="420"/>
      <c r="M549" s="420"/>
      <c r="X549" s="422"/>
      <c r="Y549" s="422"/>
    </row>
    <row r="550" spans="1:25" s="421" customFormat="1" x14ac:dyDescent="0.2">
      <c r="A550" s="413" t="s">
        <v>7</v>
      </c>
      <c r="B550" s="414">
        <v>40945</v>
      </c>
      <c r="C550" s="414">
        <v>40944</v>
      </c>
      <c r="D550" s="410">
        <v>2012</v>
      </c>
      <c r="E550" s="415" t="s">
        <v>60</v>
      </c>
      <c r="F550" s="413" t="s">
        <v>34</v>
      </c>
      <c r="G550" s="413" t="s">
        <v>35</v>
      </c>
      <c r="H550" s="416">
        <v>37.5</v>
      </c>
      <c r="I550" s="425" t="s">
        <v>91</v>
      </c>
      <c r="J550" s="418" t="s">
        <v>195</v>
      </c>
      <c r="K550" s="419">
        <v>14</v>
      </c>
      <c r="L550" s="420"/>
      <c r="M550" s="420"/>
      <c r="X550" s="422"/>
      <c r="Y550" s="422"/>
    </row>
    <row r="551" spans="1:25" s="421" customFormat="1" x14ac:dyDescent="0.2">
      <c r="A551" s="413" t="s">
        <v>7</v>
      </c>
      <c r="B551" s="414">
        <v>40945</v>
      </c>
      <c r="C551" s="414">
        <v>40944</v>
      </c>
      <c r="D551" s="410">
        <v>2012</v>
      </c>
      <c r="E551" s="415" t="s">
        <v>60</v>
      </c>
      <c r="F551" s="413" t="s">
        <v>34</v>
      </c>
      <c r="G551" s="413" t="s">
        <v>35</v>
      </c>
      <c r="H551" s="416">
        <v>-1500</v>
      </c>
      <c r="I551" s="425" t="s">
        <v>82</v>
      </c>
      <c r="J551" s="418" t="s">
        <v>195</v>
      </c>
      <c r="K551" s="419">
        <v>14</v>
      </c>
      <c r="L551" s="420"/>
      <c r="M551" s="420"/>
      <c r="X551" s="422"/>
      <c r="Y551" s="422"/>
    </row>
    <row r="552" spans="1:25" s="421" customFormat="1" x14ac:dyDescent="0.2">
      <c r="A552" s="413" t="s">
        <v>7</v>
      </c>
      <c r="B552" s="414">
        <v>41327</v>
      </c>
      <c r="C552" s="414">
        <v>41327</v>
      </c>
      <c r="D552" s="410">
        <v>2013</v>
      </c>
      <c r="E552" s="415" t="s">
        <v>60</v>
      </c>
      <c r="F552" s="483" t="s">
        <v>34</v>
      </c>
      <c r="G552" s="413" t="s">
        <v>35</v>
      </c>
      <c r="H552" s="416">
        <v>60</v>
      </c>
      <c r="I552" s="425" t="s">
        <v>91</v>
      </c>
      <c r="J552" s="434" t="s">
        <v>194</v>
      </c>
      <c r="K552" s="419">
        <v>14</v>
      </c>
      <c r="L552" s="420"/>
      <c r="M552" s="420"/>
      <c r="X552" s="422"/>
      <c r="Y552" s="422"/>
    </row>
    <row r="553" spans="1:25" s="421" customFormat="1" x14ac:dyDescent="0.2">
      <c r="A553" s="413" t="s">
        <v>7</v>
      </c>
      <c r="B553" s="414">
        <v>41327</v>
      </c>
      <c r="C553" s="414">
        <v>41327</v>
      </c>
      <c r="D553" s="410">
        <v>2013</v>
      </c>
      <c r="E553" s="415" t="s">
        <v>60</v>
      </c>
      <c r="F553" s="483" t="s">
        <v>34</v>
      </c>
      <c r="G553" s="413" t="s">
        <v>35</v>
      </c>
      <c r="H553" s="416">
        <v>-1500</v>
      </c>
      <c r="I553" s="425" t="s">
        <v>82</v>
      </c>
      <c r="J553" s="434" t="s">
        <v>194</v>
      </c>
      <c r="K553" s="419">
        <v>14</v>
      </c>
      <c r="L553" s="420"/>
      <c r="M553" s="420"/>
      <c r="X553" s="422"/>
      <c r="Y553" s="422"/>
    </row>
    <row r="554" spans="1:25" s="421" customFormat="1" x14ac:dyDescent="0.2">
      <c r="A554" s="413" t="s">
        <v>7</v>
      </c>
      <c r="B554" s="414">
        <v>42102</v>
      </c>
      <c r="C554" s="414">
        <v>42101</v>
      </c>
      <c r="D554" s="410">
        <v>2015</v>
      </c>
      <c r="E554" s="415" t="s">
        <v>60</v>
      </c>
      <c r="F554" s="413" t="s">
        <v>34</v>
      </c>
      <c r="G554" s="413" t="s">
        <v>35</v>
      </c>
      <c r="H554" s="416">
        <v>100</v>
      </c>
      <c r="I554" s="425" t="s">
        <v>91</v>
      </c>
      <c r="J554" s="418" t="s">
        <v>198</v>
      </c>
      <c r="K554" s="419">
        <v>14</v>
      </c>
      <c r="L554" s="420" t="s">
        <v>67</v>
      </c>
      <c r="M554" s="420"/>
      <c r="X554" s="422"/>
      <c r="Y554" s="422"/>
    </row>
    <row r="555" spans="1:25" s="421" customFormat="1" x14ac:dyDescent="0.2">
      <c r="A555" s="413" t="s">
        <v>7</v>
      </c>
      <c r="B555" s="414">
        <v>42102</v>
      </c>
      <c r="C555" s="414">
        <v>42101</v>
      </c>
      <c r="D555" s="410">
        <v>2015</v>
      </c>
      <c r="E555" s="415" t="s">
        <v>60</v>
      </c>
      <c r="F555" s="413" t="s">
        <v>34</v>
      </c>
      <c r="G555" s="413" t="s">
        <v>35</v>
      </c>
      <c r="H555" s="416">
        <v>-1500</v>
      </c>
      <c r="I555" s="425" t="s">
        <v>82</v>
      </c>
      <c r="J555" s="418"/>
      <c r="K555" s="419">
        <v>14</v>
      </c>
      <c r="L555" s="420" t="s">
        <v>345</v>
      </c>
      <c r="M555" s="420"/>
      <c r="X555" s="422"/>
      <c r="Y555" s="422"/>
    </row>
    <row r="556" spans="1:25" s="421" customFormat="1" x14ac:dyDescent="0.2">
      <c r="A556" s="413" t="s">
        <v>7</v>
      </c>
      <c r="B556" s="414">
        <v>42102</v>
      </c>
      <c r="C556" s="414">
        <v>42101</v>
      </c>
      <c r="D556" s="410">
        <v>2015</v>
      </c>
      <c r="E556" s="415" t="s">
        <v>60</v>
      </c>
      <c r="F556" s="413" t="s">
        <v>34</v>
      </c>
      <c r="G556" s="413" t="s">
        <v>35</v>
      </c>
      <c r="H556" s="416">
        <v>-1400</v>
      </c>
      <c r="I556" s="425" t="s">
        <v>82</v>
      </c>
      <c r="J556" s="418"/>
      <c r="K556" s="419">
        <v>14</v>
      </c>
      <c r="L556" s="420" t="s">
        <v>94</v>
      </c>
      <c r="M556" s="420"/>
      <c r="X556" s="422"/>
      <c r="Y556" s="422"/>
    </row>
    <row r="557" spans="1:25" s="421" customFormat="1" x14ac:dyDescent="0.2">
      <c r="A557" s="413" t="s">
        <v>7</v>
      </c>
      <c r="B557" s="414">
        <v>42599</v>
      </c>
      <c r="C557" s="414">
        <v>42599</v>
      </c>
      <c r="D557" s="410">
        <v>2016</v>
      </c>
      <c r="E557" s="415" t="s">
        <v>20</v>
      </c>
      <c r="F557" s="413" t="s">
        <v>34</v>
      </c>
      <c r="G557" s="413" t="s">
        <v>35</v>
      </c>
      <c r="H557" s="416">
        <v>-800</v>
      </c>
      <c r="I557" s="425" t="s">
        <v>82</v>
      </c>
      <c r="J557" s="418">
        <v>8</v>
      </c>
      <c r="K557" s="419">
        <v>14</v>
      </c>
      <c r="L557" s="420"/>
      <c r="M557" s="420"/>
      <c r="X557" s="422"/>
      <c r="Y557" s="422"/>
    </row>
    <row r="558" spans="1:25" s="421" customFormat="1" x14ac:dyDescent="0.2">
      <c r="A558" s="413" t="s">
        <v>7</v>
      </c>
      <c r="B558" s="414">
        <v>42815</v>
      </c>
      <c r="C558" s="414">
        <v>42812</v>
      </c>
      <c r="D558" s="410">
        <v>2017</v>
      </c>
      <c r="E558" s="415" t="s">
        <v>20</v>
      </c>
      <c r="F558" s="410" t="s">
        <v>34</v>
      </c>
      <c r="G558" s="413" t="s">
        <v>35</v>
      </c>
      <c r="H558" s="416">
        <v>-600</v>
      </c>
      <c r="I558" s="425" t="s">
        <v>82</v>
      </c>
      <c r="J558" s="418">
        <v>6</v>
      </c>
      <c r="K558" s="419">
        <v>14</v>
      </c>
      <c r="L558" s="420"/>
      <c r="M558" s="420"/>
      <c r="X558" s="422"/>
      <c r="Y558" s="422"/>
    </row>
    <row r="559" spans="1:25" s="421" customFormat="1" x14ac:dyDescent="0.2">
      <c r="A559" s="413" t="s">
        <v>7</v>
      </c>
      <c r="B559" s="414">
        <v>42859</v>
      </c>
      <c r="C559" s="414">
        <v>42856</v>
      </c>
      <c r="D559" s="410">
        <v>2017</v>
      </c>
      <c r="E559" s="415" t="s">
        <v>20</v>
      </c>
      <c r="F559" s="410" t="s">
        <v>34</v>
      </c>
      <c r="G559" s="413" t="s">
        <v>35</v>
      </c>
      <c r="H559" s="416">
        <v>-100</v>
      </c>
      <c r="I559" s="425" t="s">
        <v>82</v>
      </c>
      <c r="J559" s="418">
        <v>1</v>
      </c>
      <c r="K559" s="419">
        <v>14</v>
      </c>
      <c r="L559" s="420"/>
      <c r="M559" s="420"/>
      <c r="X559" s="422"/>
      <c r="Y559" s="422"/>
    </row>
    <row r="560" spans="1:25" s="421" customFormat="1" x14ac:dyDescent="0.2">
      <c r="A560" s="413" t="s">
        <v>7</v>
      </c>
      <c r="B560" s="414">
        <v>42859</v>
      </c>
      <c r="C560" s="414">
        <v>42856</v>
      </c>
      <c r="D560" s="410">
        <v>2017</v>
      </c>
      <c r="E560" s="415" t="s">
        <v>20</v>
      </c>
      <c r="F560" s="410" t="s">
        <v>34</v>
      </c>
      <c r="G560" s="413" t="s">
        <v>35</v>
      </c>
      <c r="H560" s="416">
        <v>-100</v>
      </c>
      <c r="I560" s="425" t="s">
        <v>82</v>
      </c>
      <c r="J560" s="418">
        <v>1</v>
      </c>
      <c r="K560" s="419">
        <v>14</v>
      </c>
      <c r="L560" s="420"/>
      <c r="M560" s="420"/>
      <c r="X560" s="422"/>
      <c r="Y560" s="422"/>
    </row>
    <row r="561" spans="1:25" s="421" customFormat="1" x14ac:dyDescent="0.2">
      <c r="A561" s="413" t="s">
        <v>7</v>
      </c>
      <c r="B561" s="414">
        <v>42859</v>
      </c>
      <c r="C561" s="414">
        <v>42856</v>
      </c>
      <c r="D561" s="410">
        <v>2017</v>
      </c>
      <c r="E561" s="415" t="s">
        <v>20</v>
      </c>
      <c r="F561" s="410" t="s">
        <v>34</v>
      </c>
      <c r="G561" s="413" t="s">
        <v>35</v>
      </c>
      <c r="H561" s="416">
        <v>-100</v>
      </c>
      <c r="I561" s="425" t="s">
        <v>82</v>
      </c>
      <c r="J561" s="418">
        <v>1</v>
      </c>
      <c r="K561" s="419">
        <v>14</v>
      </c>
      <c r="L561" s="420"/>
      <c r="M561" s="420"/>
      <c r="X561" s="422"/>
      <c r="Y561" s="422"/>
    </row>
    <row r="562" spans="1:25" s="421" customFormat="1" x14ac:dyDescent="0.2">
      <c r="A562" s="413" t="s">
        <v>7</v>
      </c>
      <c r="B562" s="414">
        <v>42898</v>
      </c>
      <c r="C562" s="414">
        <v>42894</v>
      </c>
      <c r="D562" s="410">
        <v>2017</v>
      </c>
      <c r="E562" s="415" t="s">
        <v>20</v>
      </c>
      <c r="F562" s="410" t="s">
        <v>34</v>
      </c>
      <c r="G562" s="413" t="s">
        <v>35</v>
      </c>
      <c r="H562" s="416">
        <v>-100</v>
      </c>
      <c r="I562" s="425" t="s">
        <v>82</v>
      </c>
      <c r="J562" s="418">
        <v>1</v>
      </c>
      <c r="K562" s="419">
        <v>14</v>
      </c>
      <c r="L562" s="420"/>
      <c r="M562" s="420"/>
      <c r="X562" s="422"/>
      <c r="Y562" s="422"/>
    </row>
    <row r="563" spans="1:25" s="421" customFormat="1" x14ac:dyDescent="0.2">
      <c r="A563" s="413" t="s">
        <v>7</v>
      </c>
      <c r="B563" s="414">
        <v>42936</v>
      </c>
      <c r="C563" s="414">
        <v>42934</v>
      </c>
      <c r="D563" s="410">
        <v>2017</v>
      </c>
      <c r="E563" s="415" t="s">
        <v>20</v>
      </c>
      <c r="F563" s="410" t="s">
        <v>34</v>
      </c>
      <c r="G563" s="413" t="s">
        <v>35</v>
      </c>
      <c r="H563" s="416">
        <v>-100</v>
      </c>
      <c r="I563" s="425" t="s">
        <v>82</v>
      </c>
      <c r="J563" s="418">
        <v>1</v>
      </c>
      <c r="K563" s="419">
        <v>14</v>
      </c>
      <c r="L563" s="420"/>
      <c r="M563" s="420"/>
      <c r="X563" s="422"/>
      <c r="Y563" s="422"/>
    </row>
    <row r="564" spans="1:25" s="421" customFormat="1" x14ac:dyDescent="0.2">
      <c r="A564" s="413" t="s">
        <v>7</v>
      </c>
      <c r="B564" s="414">
        <v>42978</v>
      </c>
      <c r="C564" s="414">
        <v>42976</v>
      </c>
      <c r="D564" s="410">
        <v>2017</v>
      </c>
      <c r="E564" s="415" t="s">
        <v>20</v>
      </c>
      <c r="F564" s="410" t="s">
        <v>34</v>
      </c>
      <c r="G564" s="413" t="s">
        <v>35</v>
      </c>
      <c r="H564" s="416">
        <v>-100</v>
      </c>
      <c r="I564" s="425" t="s">
        <v>82</v>
      </c>
      <c r="J564" s="418">
        <v>1</v>
      </c>
      <c r="K564" s="419">
        <v>14</v>
      </c>
      <c r="L564" s="420"/>
      <c r="M564" s="420"/>
      <c r="X564" s="422"/>
      <c r="Y564" s="422"/>
    </row>
    <row r="565" spans="1:25" s="421" customFormat="1" x14ac:dyDescent="0.2">
      <c r="A565" s="413" t="s">
        <v>7</v>
      </c>
      <c r="B565" s="414">
        <v>43047</v>
      </c>
      <c r="C565" s="414">
        <v>43045</v>
      </c>
      <c r="D565" s="410">
        <v>2017</v>
      </c>
      <c r="E565" s="415" t="s">
        <v>20</v>
      </c>
      <c r="F565" s="410" t="s">
        <v>34</v>
      </c>
      <c r="G565" s="413" t="s">
        <v>35</v>
      </c>
      <c r="H565" s="416">
        <v>-100</v>
      </c>
      <c r="I565" s="425" t="s">
        <v>82</v>
      </c>
      <c r="J565" s="418">
        <v>1</v>
      </c>
      <c r="K565" s="419">
        <v>14</v>
      </c>
      <c r="L565" s="420"/>
      <c r="M565" s="420"/>
      <c r="X565" s="422"/>
      <c r="Y565" s="422"/>
    </row>
    <row r="566" spans="1:25" s="421" customFormat="1" x14ac:dyDescent="0.2">
      <c r="A566" s="413" t="s">
        <v>7</v>
      </c>
      <c r="B566" s="414">
        <v>43048</v>
      </c>
      <c r="C566" s="414">
        <v>43045</v>
      </c>
      <c r="D566" s="410">
        <v>2017</v>
      </c>
      <c r="E566" s="415" t="s">
        <v>20</v>
      </c>
      <c r="F566" s="410" t="s">
        <v>34</v>
      </c>
      <c r="G566" s="413" t="s">
        <v>35</v>
      </c>
      <c r="H566" s="416">
        <v>-100</v>
      </c>
      <c r="I566" s="425" t="s">
        <v>82</v>
      </c>
      <c r="J566" s="418">
        <v>1</v>
      </c>
      <c r="K566" s="419">
        <v>14</v>
      </c>
      <c r="L566" s="420"/>
      <c r="M566" s="420"/>
      <c r="X566" s="422"/>
      <c r="Y566" s="422"/>
    </row>
    <row r="567" spans="1:25" s="421" customFormat="1" x14ac:dyDescent="0.2">
      <c r="A567" s="413" t="s">
        <v>7</v>
      </c>
      <c r="B567" s="414">
        <v>43048</v>
      </c>
      <c r="C567" s="414">
        <v>43045</v>
      </c>
      <c r="D567" s="410">
        <v>2017</v>
      </c>
      <c r="E567" s="415" t="s">
        <v>20</v>
      </c>
      <c r="F567" s="410" t="s">
        <v>34</v>
      </c>
      <c r="G567" s="413" t="s">
        <v>35</v>
      </c>
      <c r="H567" s="416">
        <v>-100</v>
      </c>
      <c r="I567" s="425" t="s">
        <v>82</v>
      </c>
      <c r="J567" s="418">
        <v>1</v>
      </c>
      <c r="K567" s="419">
        <v>14</v>
      </c>
      <c r="L567" s="420"/>
      <c r="M567" s="420"/>
      <c r="X567" s="422"/>
      <c r="Y567" s="422"/>
    </row>
    <row r="568" spans="1:25" s="421" customFormat="1" x14ac:dyDescent="0.2">
      <c r="A568" s="413" t="s">
        <v>7</v>
      </c>
      <c r="B568" s="414">
        <v>43131</v>
      </c>
      <c r="C568" s="414">
        <v>43129</v>
      </c>
      <c r="D568" s="410">
        <v>2018</v>
      </c>
      <c r="E568" s="415" t="s">
        <v>20</v>
      </c>
      <c r="F568" s="410" t="s">
        <v>34</v>
      </c>
      <c r="G568" s="413" t="s">
        <v>35</v>
      </c>
      <c r="H568" s="416">
        <v>-100</v>
      </c>
      <c r="I568" s="425" t="s">
        <v>82</v>
      </c>
      <c r="J568" s="418">
        <v>1</v>
      </c>
      <c r="K568" s="419">
        <v>14</v>
      </c>
      <c r="L568" s="420"/>
      <c r="M568" s="420"/>
      <c r="X568" s="422"/>
      <c r="Y568" s="422"/>
    </row>
    <row r="569" spans="1:25" s="421" customFormat="1" x14ac:dyDescent="0.2">
      <c r="A569" s="413" t="s">
        <v>7</v>
      </c>
      <c r="B569" s="414">
        <v>43133</v>
      </c>
      <c r="C569" s="414">
        <v>43131</v>
      </c>
      <c r="D569" s="410">
        <v>2018</v>
      </c>
      <c r="E569" s="415" t="s">
        <v>20</v>
      </c>
      <c r="F569" s="410" t="s">
        <v>34</v>
      </c>
      <c r="G569" s="413" t="s">
        <v>35</v>
      </c>
      <c r="H569" s="416">
        <v>-100</v>
      </c>
      <c r="I569" s="425" t="s">
        <v>82</v>
      </c>
      <c r="J569" s="418">
        <v>1</v>
      </c>
      <c r="K569" s="419">
        <v>14</v>
      </c>
      <c r="L569" s="420"/>
      <c r="M569" s="420"/>
      <c r="X569" s="422"/>
      <c r="Y569" s="422"/>
    </row>
    <row r="570" spans="1:25" s="421" customFormat="1" x14ac:dyDescent="0.2">
      <c r="A570" s="413" t="s">
        <v>7</v>
      </c>
      <c r="B570" s="414">
        <v>43133</v>
      </c>
      <c r="C570" s="414">
        <v>43131</v>
      </c>
      <c r="D570" s="410">
        <v>2018</v>
      </c>
      <c r="E570" s="415" t="s">
        <v>20</v>
      </c>
      <c r="F570" s="410" t="s">
        <v>34</v>
      </c>
      <c r="G570" s="413" t="s">
        <v>35</v>
      </c>
      <c r="H570" s="416">
        <v>-418.75</v>
      </c>
      <c r="I570" s="420" t="s">
        <v>391</v>
      </c>
      <c r="J570" s="428"/>
      <c r="K570" s="419">
        <v>14</v>
      </c>
      <c r="L570" s="420"/>
      <c r="M570" s="420"/>
    </row>
    <row r="571" spans="1:25" s="421" customFormat="1" x14ac:dyDescent="0.2">
      <c r="A571" s="413" t="s">
        <v>7</v>
      </c>
      <c r="B571" s="414">
        <v>43206</v>
      </c>
      <c r="C571" s="414">
        <v>43203</v>
      </c>
      <c r="D571" s="410">
        <v>2018</v>
      </c>
      <c r="E571" s="415" t="s">
        <v>20</v>
      </c>
      <c r="F571" s="410" t="s">
        <v>34</v>
      </c>
      <c r="G571" s="413" t="s">
        <v>35</v>
      </c>
      <c r="H571" s="416">
        <v>-100</v>
      </c>
      <c r="I571" s="425" t="s">
        <v>82</v>
      </c>
      <c r="J571" s="418">
        <v>1</v>
      </c>
      <c r="K571" s="419">
        <v>14</v>
      </c>
      <c r="L571" s="420"/>
      <c r="M571" s="420"/>
      <c r="X571" s="422"/>
      <c r="Y571" s="422"/>
    </row>
    <row r="572" spans="1:25" s="421" customFormat="1" x14ac:dyDescent="0.2">
      <c r="A572" s="413" t="s">
        <v>7</v>
      </c>
      <c r="B572" s="414">
        <v>43206</v>
      </c>
      <c r="C572" s="414">
        <v>43203</v>
      </c>
      <c r="D572" s="410">
        <v>2018</v>
      </c>
      <c r="E572" s="415" t="s">
        <v>20</v>
      </c>
      <c r="F572" s="410" t="s">
        <v>34</v>
      </c>
      <c r="G572" s="413" t="s">
        <v>35</v>
      </c>
      <c r="H572" s="416">
        <v>-100</v>
      </c>
      <c r="I572" s="425" t="s">
        <v>82</v>
      </c>
      <c r="J572" s="418">
        <v>1</v>
      </c>
      <c r="K572" s="419">
        <v>14</v>
      </c>
      <c r="L572" s="420"/>
      <c r="M572" s="420"/>
      <c r="W572" s="453"/>
      <c r="X572" s="454"/>
      <c r="Y572" s="422"/>
    </row>
    <row r="573" spans="1:25" s="421" customFormat="1" x14ac:dyDescent="0.2">
      <c r="A573" s="413" t="s">
        <v>7</v>
      </c>
      <c r="B573" s="414">
        <v>43234</v>
      </c>
      <c r="C573" s="414">
        <v>43230</v>
      </c>
      <c r="D573" s="410">
        <v>2018</v>
      </c>
      <c r="E573" s="415" t="s">
        <v>20</v>
      </c>
      <c r="F573" s="413" t="s">
        <v>34</v>
      </c>
      <c r="G573" s="413" t="s">
        <v>35</v>
      </c>
      <c r="H573" s="416">
        <v>-100</v>
      </c>
      <c r="I573" s="425" t="s">
        <v>82</v>
      </c>
      <c r="J573" s="418">
        <v>1</v>
      </c>
      <c r="K573" s="419">
        <v>14</v>
      </c>
      <c r="L573" s="420"/>
      <c r="M573" s="420"/>
      <c r="X573" s="422"/>
      <c r="Y573" s="422"/>
    </row>
    <row r="574" spans="1:25" s="421" customFormat="1" x14ac:dyDescent="0.2">
      <c r="A574" s="413" t="s">
        <v>7</v>
      </c>
      <c r="B574" s="414">
        <v>43234</v>
      </c>
      <c r="C574" s="414">
        <v>43230</v>
      </c>
      <c r="D574" s="410">
        <v>2018</v>
      </c>
      <c r="E574" s="415" t="s">
        <v>20</v>
      </c>
      <c r="F574" s="413" t="s">
        <v>34</v>
      </c>
      <c r="G574" s="413" t="s">
        <v>35</v>
      </c>
      <c r="H574" s="416">
        <v>-100</v>
      </c>
      <c r="I574" s="425" t="s">
        <v>82</v>
      </c>
      <c r="J574" s="418">
        <v>1</v>
      </c>
      <c r="K574" s="419">
        <v>14</v>
      </c>
      <c r="L574" s="420"/>
      <c r="M574" s="420"/>
      <c r="X574" s="422"/>
      <c r="Y574" s="422"/>
    </row>
    <row r="575" spans="1:25" s="421" customFormat="1" x14ac:dyDescent="0.2">
      <c r="A575" s="413" t="s">
        <v>7</v>
      </c>
      <c r="B575" s="414">
        <v>43258</v>
      </c>
      <c r="C575" s="414">
        <v>43256</v>
      </c>
      <c r="D575" s="410">
        <v>2018</v>
      </c>
      <c r="E575" s="415" t="s">
        <v>20</v>
      </c>
      <c r="F575" s="413" t="s">
        <v>34</v>
      </c>
      <c r="G575" s="413" t="s">
        <v>35</v>
      </c>
      <c r="H575" s="416">
        <v>-90</v>
      </c>
      <c r="I575" s="425" t="s">
        <v>389</v>
      </c>
      <c r="J575" s="418"/>
      <c r="K575" s="419">
        <v>14</v>
      </c>
      <c r="L575" s="420"/>
      <c r="M575" s="420"/>
    </row>
    <row r="576" spans="1:25" s="421" customFormat="1" x14ac:dyDescent="0.2">
      <c r="A576" s="413" t="s">
        <v>7</v>
      </c>
      <c r="B576" s="414">
        <v>43273</v>
      </c>
      <c r="C576" s="414">
        <v>43273</v>
      </c>
      <c r="D576" s="410">
        <v>2018</v>
      </c>
      <c r="E576" s="415" t="s">
        <v>20</v>
      </c>
      <c r="F576" s="413" t="s">
        <v>34</v>
      </c>
      <c r="G576" s="413" t="s">
        <v>35</v>
      </c>
      <c r="H576" s="416">
        <v>-100</v>
      </c>
      <c r="I576" s="425" t="s">
        <v>82</v>
      </c>
      <c r="J576" s="418">
        <v>1</v>
      </c>
      <c r="K576" s="419">
        <v>14</v>
      </c>
      <c r="L576" s="420"/>
      <c r="M576" s="420"/>
      <c r="X576" s="422"/>
      <c r="Y576" s="422"/>
    </row>
    <row r="577" spans="1:25" s="421" customFormat="1" x14ac:dyDescent="0.2">
      <c r="A577" s="413" t="s">
        <v>7</v>
      </c>
      <c r="B577" s="414">
        <v>43299</v>
      </c>
      <c r="C577" s="414">
        <v>43299</v>
      </c>
      <c r="D577" s="410">
        <v>2018</v>
      </c>
      <c r="E577" s="415" t="s">
        <v>20</v>
      </c>
      <c r="F577" s="413" t="s">
        <v>34</v>
      </c>
      <c r="G577" s="413" t="s">
        <v>35</v>
      </c>
      <c r="H577" s="416">
        <v>-100</v>
      </c>
      <c r="I577" s="425" t="s">
        <v>82</v>
      </c>
      <c r="J577" s="418">
        <v>1</v>
      </c>
      <c r="K577" s="419">
        <v>14</v>
      </c>
      <c r="L577" s="420"/>
      <c r="M577" s="420"/>
      <c r="X577" s="422"/>
      <c r="Y577" s="422"/>
    </row>
    <row r="578" spans="1:25" s="421" customFormat="1" x14ac:dyDescent="0.2">
      <c r="A578" s="413" t="s">
        <v>7</v>
      </c>
      <c r="B578" s="414">
        <v>43332</v>
      </c>
      <c r="C578" s="414">
        <v>43329</v>
      </c>
      <c r="D578" s="410">
        <v>2018</v>
      </c>
      <c r="E578" s="415" t="s">
        <v>20</v>
      </c>
      <c r="F578" s="413" t="s">
        <v>34</v>
      </c>
      <c r="G578" s="413" t="s">
        <v>35</v>
      </c>
      <c r="H578" s="416">
        <v>-100</v>
      </c>
      <c r="I578" s="425" t="s">
        <v>82</v>
      </c>
      <c r="J578" s="418">
        <v>1</v>
      </c>
      <c r="K578" s="419">
        <v>14</v>
      </c>
      <c r="L578" s="420"/>
      <c r="M578" s="420"/>
      <c r="X578" s="422"/>
      <c r="Y578" s="422"/>
    </row>
    <row r="579" spans="1:25" s="421" customFormat="1" x14ac:dyDescent="0.2">
      <c r="A579" s="413" t="s">
        <v>7</v>
      </c>
      <c r="B579" s="414">
        <v>43360</v>
      </c>
      <c r="C579" s="414">
        <v>43356</v>
      </c>
      <c r="D579" s="410">
        <v>2018</v>
      </c>
      <c r="E579" s="415" t="s">
        <v>20</v>
      </c>
      <c r="F579" s="414" t="s">
        <v>34</v>
      </c>
      <c r="G579" s="413" t="s">
        <v>35</v>
      </c>
      <c r="H579" s="416">
        <v>-100</v>
      </c>
      <c r="I579" s="425" t="s">
        <v>82</v>
      </c>
      <c r="J579" s="418">
        <v>1</v>
      </c>
      <c r="K579" s="419">
        <v>14</v>
      </c>
      <c r="L579" s="420"/>
      <c r="M579" s="420"/>
      <c r="X579" s="422"/>
      <c r="Y579" s="422"/>
    </row>
    <row r="580" spans="1:25" s="421" customFormat="1" x14ac:dyDescent="0.2">
      <c r="A580" s="413" t="s">
        <v>7</v>
      </c>
      <c r="B580" s="414">
        <v>43388</v>
      </c>
      <c r="C580" s="414">
        <v>43385</v>
      </c>
      <c r="D580" s="410">
        <v>2018</v>
      </c>
      <c r="E580" s="415" t="s">
        <v>20</v>
      </c>
      <c r="F580" s="414" t="s">
        <v>34</v>
      </c>
      <c r="G580" s="413" t="s">
        <v>35</v>
      </c>
      <c r="H580" s="416">
        <v>-100</v>
      </c>
      <c r="I580" s="425" t="s">
        <v>82</v>
      </c>
      <c r="J580" s="418">
        <v>1</v>
      </c>
      <c r="K580" s="419">
        <v>14</v>
      </c>
      <c r="L580" s="420"/>
      <c r="M580" s="420"/>
      <c r="X580" s="422"/>
      <c r="Y580" s="422"/>
    </row>
    <row r="581" spans="1:25" s="421" customFormat="1" x14ac:dyDescent="0.2">
      <c r="A581" s="413" t="s">
        <v>7</v>
      </c>
      <c r="B581" s="414">
        <v>43417</v>
      </c>
      <c r="C581" s="414">
        <v>43411</v>
      </c>
      <c r="D581" s="410">
        <v>2018</v>
      </c>
      <c r="E581" s="415" t="s">
        <v>20</v>
      </c>
      <c r="F581" s="414" t="s">
        <v>34</v>
      </c>
      <c r="G581" s="413" t="s">
        <v>35</v>
      </c>
      <c r="H581" s="416">
        <v>-100</v>
      </c>
      <c r="I581" s="425" t="s">
        <v>82</v>
      </c>
      <c r="J581" s="418">
        <v>1</v>
      </c>
      <c r="K581" s="419">
        <v>14</v>
      </c>
      <c r="L581" s="420"/>
      <c r="M581" s="420"/>
      <c r="X581" s="422"/>
      <c r="Y581" s="422"/>
    </row>
    <row r="582" spans="1:25" s="421" customFormat="1" x14ac:dyDescent="0.2">
      <c r="A582" s="413" t="s">
        <v>7</v>
      </c>
      <c r="B582" s="414">
        <v>43447</v>
      </c>
      <c r="C582" s="414">
        <v>43445</v>
      </c>
      <c r="D582" s="410">
        <v>2018</v>
      </c>
      <c r="E582" s="415" t="s">
        <v>20</v>
      </c>
      <c r="F582" s="413" t="s">
        <v>34</v>
      </c>
      <c r="G582" s="413" t="s">
        <v>35</v>
      </c>
      <c r="H582" s="416">
        <v>-100</v>
      </c>
      <c r="I582" s="425" t="s">
        <v>82</v>
      </c>
      <c r="J582" s="418">
        <v>1</v>
      </c>
      <c r="K582" s="419">
        <v>14</v>
      </c>
      <c r="L582" s="420"/>
      <c r="M582" s="420"/>
      <c r="X582" s="422"/>
      <c r="Y582" s="422"/>
    </row>
    <row r="583" spans="1:25" s="421" customFormat="1" x14ac:dyDescent="0.2">
      <c r="A583" s="413" t="s">
        <v>7</v>
      </c>
      <c r="B583" s="414">
        <v>43447</v>
      </c>
      <c r="C583" s="414">
        <v>43445</v>
      </c>
      <c r="D583" s="410">
        <v>2018</v>
      </c>
      <c r="E583" s="415" t="s">
        <v>20</v>
      </c>
      <c r="F583" s="413" t="s">
        <v>34</v>
      </c>
      <c r="G583" s="413" t="s">
        <v>35</v>
      </c>
      <c r="H583" s="416">
        <v>-137.5</v>
      </c>
      <c r="I583" s="420" t="s">
        <v>391</v>
      </c>
      <c r="J583" s="428"/>
      <c r="K583" s="419">
        <v>14</v>
      </c>
      <c r="L583" s="420"/>
      <c r="M583" s="420"/>
    </row>
    <row r="584" spans="1:25" s="421" customFormat="1" x14ac:dyDescent="0.2">
      <c r="A584" s="413" t="s">
        <v>7</v>
      </c>
      <c r="B584" s="414">
        <v>43518</v>
      </c>
      <c r="C584" s="414">
        <v>43515</v>
      </c>
      <c r="D584" s="410">
        <v>2019</v>
      </c>
      <c r="E584" s="415" t="s">
        <v>20</v>
      </c>
      <c r="F584" s="414" t="s">
        <v>34</v>
      </c>
      <c r="G584" s="413" t="s">
        <v>35</v>
      </c>
      <c r="H584" s="416">
        <v>-300</v>
      </c>
      <c r="I584" s="425" t="s">
        <v>82</v>
      </c>
      <c r="J584" s="418">
        <v>3</v>
      </c>
      <c r="K584" s="419">
        <v>14</v>
      </c>
      <c r="L584" s="420"/>
      <c r="M584" s="420"/>
      <c r="X584" s="422"/>
      <c r="Y584" s="422"/>
    </row>
    <row r="585" spans="1:25" s="421" customFormat="1" x14ac:dyDescent="0.2">
      <c r="A585" s="413" t="s">
        <v>7</v>
      </c>
      <c r="B585" s="414">
        <v>43572</v>
      </c>
      <c r="C585" s="414">
        <v>43570</v>
      </c>
      <c r="D585" s="410">
        <v>2019</v>
      </c>
      <c r="E585" s="415" t="s">
        <v>20</v>
      </c>
      <c r="F585" s="413" t="s">
        <v>34</v>
      </c>
      <c r="G585" s="413" t="s">
        <v>35</v>
      </c>
      <c r="H585" s="416">
        <v>-300</v>
      </c>
      <c r="I585" s="425" t="s">
        <v>82</v>
      </c>
      <c r="J585" s="418">
        <v>3</v>
      </c>
      <c r="K585" s="419">
        <v>14</v>
      </c>
      <c r="L585" s="420"/>
      <c r="M585" s="420"/>
      <c r="X585" s="422"/>
      <c r="Y585" s="422"/>
    </row>
    <row r="586" spans="1:25" s="421" customFormat="1" x14ac:dyDescent="0.2">
      <c r="A586" s="413" t="s">
        <v>7</v>
      </c>
      <c r="B586" s="414">
        <v>43572</v>
      </c>
      <c r="C586" s="414">
        <v>43570</v>
      </c>
      <c r="D586" s="410">
        <v>2019</v>
      </c>
      <c r="E586" s="415" t="s">
        <v>20</v>
      </c>
      <c r="F586" s="413" t="s">
        <v>34</v>
      </c>
      <c r="G586" s="413" t="s">
        <v>35</v>
      </c>
      <c r="H586" s="416">
        <v>-312.5</v>
      </c>
      <c r="I586" s="420" t="s">
        <v>391</v>
      </c>
      <c r="J586" s="428"/>
      <c r="K586" s="419">
        <v>14</v>
      </c>
      <c r="L586" s="420"/>
      <c r="M586" s="420"/>
    </row>
    <row r="587" spans="1:25" s="421" customFormat="1" x14ac:dyDescent="0.2">
      <c r="A587" s="413" t="s">
        <v>7</v>
      </c>
      <c r="B587" s="414">
        <v>43572</v>
      </c>
      <c r="C587" s="414">
        <v>43570</v>
      </c>
      <c r="D587" s="410">
        <v>2019</v>
      </c>
      <c r="E587" s="415" t="s">
        <v>20</v>
      </c>
      <c r="F587" s="413" t="s">
        <v>34</v>
      </c>
      <c r="G587" s="413" t="s">
        <v>35</v>
      </c>
      <c r="H587" s="416">
        <v>-85.71</v>
      </c>
      <c r="I587" s="420" t="s">
        <v>391</v>
      </c>
      <c r="J587" s="428"/>
      <c r="K587" s="419">
        <v>14</v>
      </c>
      <c r="L587" s="420"/>
      <c r="M587" s="420"/>
    </row>
    <row r="588" spans="1:25" s="421" customFormat="1" x14ac:dyDescent="0.2">
      <c r="A588" s="413" t="s">
        <v>7</v>
      </c>
      <c r="B588" s="414">
        <v>43635</v>
      </c>
      <c r="C588" s="414">
        <v>43633</v>
      </c>
      <c r="D588" s="410">
        <v>2019</v>
      </c>
      <c r="E588" s="415" t="s">
        <v>20</v>
      </c>
      <c r="F588" s="413" t="s">
        <v>34</v>
      </c>
      <c r="G588" s="413" t="s">
        <v>35</v>
      </c>
      <c r="H588" s="416">
        <v>-300</v>
      </c>
      <c r="I588" s="425" t="s">
        <v>82</v>
      </c>
      <c r="J588" s="418">
        <v>3</v>
      </c>
      <c r="K588" s="419">
        <v>14</v>
      </c>
      <c r="L588" s="420"/>
      <c r="M588" s="420"/>
      <c r="X588" s="422"/>
      <c r="Y588" s="422"/>
    </row>
    <row r="589" spans="1:25" s="421" customFormat="1" x14ac:dyDescent="0.2">
      <c r="A589" s="413" t="s">
        <v>7</v>
      </c>
      <c r="B589" s="414">
        <v>43749</v>
      </c>
      <c r="C589" s="414">
        <v>43747</v>
      </c>
      <c r="D589" s="410">
        <v>2019</v>
      </c>
      <c r="E589" s="415" t="s">
        <v>20</v>
      </c>
      <c r="F589" s="413" t="s">
        <v>34</v>
      </c>
      <c r="G589" s="413" t="s">
        <v>35</v>
      </c>
      <c r="H589" s="416">
        <v>-300</v>
      </c>
      <c r="I589" s="425" t="s">
        <v>82</v>
      </c>
      <c r="J589" s="418">
        <v>3</v>
      </c>
      <c r="K589" s="419">
        <v>14</v>
      </c>
      <c r="L589" s="420"/>
      <c r="M589" s="420"/>
      <c r="X589" s="422"/>
      <c r="Y589" s="422"/>
    </row>
    <row r="590" spans="1:25" s="421" customFormat="1" x14ac:dyDescent="0.2">
      <c r="A590" s="413" t="s">
        <v>7</v>
      </c>
      <c r="B590" s="414">
        <v>39006</v>
      </c>
      <c r="C590" s="414">
        <v>38972</v>
      </c>
      <c r="D590" s="410">
        <v>2006</v>
      </c>
      <c r="E590" s="415" t="s">
        <v>19</v>
      </c>
      <c r="F590" s="413" t="s">
        <v>70</v>
      </c>
      <c r="G590" s="413" t="s">
        <v>35</v>
      </c>
      <c r="H590" s="416">
        <v>-450</v>
      </c>
      <c r="I590" s="425" t="s">
        <v>82</v>
      </c>
      <c r="J590" s="455"/>
      <c r="K590" s="419">
        <v>15</v>
      </c>
      <c r="L590" s="432" t="s">
        <v>332</v>
      </c>
      <c r="M590" s="432"/>
      <c r="X590" s="422"/>
      <c r="Y590" s="422"/>
    </row>
    <row r="591" spans="1:25" s="421" customFormat="1" x14ac:dyDescent="0.2">
      <c r="A591" s="413" t="s">
        <v>7</v>
      </c>
      <c r="B591" s="414">
        <v>39052</v>
      </c>
      <c r="C591" s="414">
        <v>39051</v>
      </c>
      <c r="D591" s="410">
        <v>2006</v>
      </c>
      <c r="E591" s="415" t="s">
        <v>19</v>
      </c>
      <c r="F591" s="413" t="s">
        <v>70</v>
      </c>
      <c r="G591" s="413" t="s">
        <v>35</v>
      </c>
      <c r="H591" s="416">
        <v>-250</v>
      </c>
      <c r="I591" s="425" t="s">
        <v>82</v>
      </c>
      <c r="J591" s="418"/>
      <c r="K591" s="419">
        <v>15</v>
      </c>
      <c r="L591" s="432" t="s">
        <v>208</v>
      </c>
      <c r="M591" s="432"/>
      <c r="X591" s="422"/>
      <c r="Y591" s="422"/>
    </row>
    <row r="592" spans="1:25" s="421" customFormat="1" x14ac:dyDescent="0.2">
      <c r="A592" s="413" t="s">
        <v>7</v>
      </c>
      <c r="B592" s="414">
        <v>39139</v>
      </c>
      <c r="C592" s="414">
        <v>39110</v>
      </c>
      <c r="D592" s="410">
        <v>2007</v>
      </c>
      <c r="E592" s="415" t="s">
        <v>19</v>
      </c>
      <c r="F592" s="413" t="s">
        <v>70</v>
      </c>
      <c r="G592" s="413" t="s">
        <v>35</v>
      </c>
      <c r="H592" s="416">
        <v>-320</v>
      </c>
      <c r="I592" s="425" t="s">
        <v>82</v>
      </c>
      <c r="J592" s="418">
        <v>2</v>
      </c>
      <c r="K592" s="419">
        <v>15</v>
      </c>
      <c r="L592" s="420"/>
      <c r="M592" s="420"/>
      <c r="X592" s="422"/>
      <c r="Y592" s="422"/>
    </row>
    <row r="593" spans="1:25" s="421" customFormat="1" x14ac:dyDescent="0.2">
      <c r="A593" s="413" t="s">
        <v>7</v>
      </c>
      <c r="B593" s="414">
        <v>39168</v>
      </c>
      <c r="C593" s="414">
        <v>39165</v>
      </c>
      <c r="D593" s="410">
        <v>2007</v>
      </c>
      <c r="E593" s="415" t="s">
        <v>19</v>
      </c>
      <c r="F593" s="413" t="s">
        <v>70</v>
      </c>
      <c r="G593" s="413" t="s">
        <v>35</v>
      </c>
      <c r="H593" s="416">
        <v>-480</v>
      </c>
      <c r="I593" s="425" t="s">
        <v>82</v>
      </c>
      <c r="J593" s="418">
        <v>3</v>
      </c>
      <c r="K593" s="419">
        <v>15</v>
      </c>
      <c r="L593" s="420"/>
      <c r="M593" s="420"/>
      <c r="X593" s="422"/>
      <c r="Y593" s="422"/>
    </row>
    <row r="594" spans="1:25" s="421" customFormat="1" x14ac:dyDescent="0.2">
      <c r="A594" s="413" t="s">
        <v>7</v>
      </c>
      <c r="B594" s="414">
        <v>39207</v>
      </c>
      <c r="C594" s="414">
        <v>39207</v>
      </c>
      <c r="D594" s="410">
        <v>2007</v>
      </c>
      <c r="E594" s="415" t="s">
        <v>19</v>
      </c>
      <c r="F594" s="413" t="s">
        <v>70</v>
      </c>
      <c r="G594" s="413" t="s">
        <v>35</v>
      </c>
      <c r="H594" s="416">
        <v>-480</v>
      </c>
      <c r="I594" s="425" t="s">
        <v>82</v>
      </c>
      <c r="J594" s="418">
        <v>3</v>
      </c>
      <c r="K594" s="419">
        <v>15</v>
      </c>
      <c r="L594" s="420"/>
      <c r="M594" s="420"/>
      <c r="X594" s="422"/>
      <c r="Y594" s="422"/>
    </row>
    <row r="595" spans="1:25" s="421" customFormat="1" x14ac:dyDescent="0.2">
      <c r="A595" s="413" t="s">
        <v>7</v>
      </c>
      <c r="B595" s="414">
        <v>39333</v>
      </c>
      <c r="C595" s="414">
        <v>39332</v>
      </c>
      <c r="D595" s="410">
        <v>2007</v>
      </c>
      <c r="E595" s="415" t="s">
        <v>19</v>
      </c>
      <c r="F595" s="413" t="s">
        <v>70</v>
      </c>
      <c r="G595" s="413" t="s">
        <v>35</v>
      </c>
      <c r="H595" s="416">
        <v>-480</v>
      </c>
      <c r="I595" s="425" t="s">
        <v>82</v>
      </c>
      <c r="J595" s="418">
        <v>3</v>
      </c>
      <c r="K595" s="419">
        <v>15</v>
      </c>
      <c r="L595" s="420"/>
      <c r="M595" s="420"/>
      <c r="X595" s="422"/>
      <c r="Y595" s="422"/>
    </row>
    <row r="596" spans="1:25" s="421" customFormat="1" x14ac:dyDescent="0.2">
      <c r="A596" s="413" t="s">
        <v>7</v>
      </c>
      <c r="B596" s="414">
        <v>39388</v>
      </c>
      <c r="C596" s="414">
        <v>39386</v>
      </c>
      <c r="D596" s="410">
        <v>2007</v>
      </c>
      <c r="E596" s="415" t="s">
        <v>19</v>
      </c>
      <c r="F596" s="413" t="s">
        <v>70</v>
      </c>
      <c r="G596" s="413" t="s">
        <v>35</v>
      </c>
      <c r="H596" s="416">
        <v>-480</v>
      </c>
      <c r="I596" s="425" t="s">
        <v>82</v>
      </c>
      <c r="J596" s="418">
        <v>3</v>
      </c>
      <c r="K596" s="419">
        <v>15</v>
      </c>
      <c r="L596" s="420"/>
      <c r="M596" s="420"/>
      <c r="X596" s="422"/>
      <c r="Y596" s="422"/>
    </row>
    <row r="597" spans="1:25" s="421" customFormat="1" x14ac:dyDescent="0.2">
      <c r="A597" s="413" t="s">
        <v>7</v>
      </c>
      <c r="B597" s="414">
        <v>39504</v>
      </c>
      <c r="C597" s="414">
        <v>39500</v>
      </c>
      <c r="D597" s="410">
        <v>2008</v>
      </c>
      <c r="E597" s="415" t="s">
        <v>19</v>
      </c>
      <c r="F597" s="413" t="s">
        <v>70</v>
      </c>
      <c r="G597" s="413" t="s">
        <v>35</v>
      </c>
      <c r="H597" s="416">
        <v>-480</v>
      </c>
      <c r="I597" s="425" t="s">
        <v>82</v>
      </c>
      <c r="J597" s="418">
        <v>3</v>
      </c>
      <c r="K597" s="419">
        <v>15</v>
      </c>
      <c r="L597" s="420"/>
      <c r="M597" s="420"/>
      <c r="X597" s="422"/>
      <c r="Y597" s="422"/>
    </row>
    <row r="598" spans="1:25" s="421" customFormat="1" x14ac:dyDescent="0.2">
      <c r="A598" s="413" t="s">
        <v>7</v>
      </c>
      <c r="B598" s="414">
        <v>39632</v>
      </c>
      <c r="C598" s="414">
        <v>39629</v>
      </c>
      <c r="D598" s="410">
        <v>2008</v>
      </c>
      <c r="E598" s="415" t="s">
        <v>19</v>
      </c>
      <c r="F598" s="413" t="s">
        <v>70</v>
      </c>
      <c r="G598" s="413" t="s">
        <v>35</v>
      </c>
      <c r="H598" s="416">
        <v>-480</v>
      </c>
      <c r="I598" s="425" t="s">
        <v>82</v>
      </c>
      <c r="J598" s="418">
        <v>3</v>
      </c>
      <c r="K598" s="419">
        <v>15</v>
      </c>
      <c r="L598" s="420"/>
      <c r="M598" s="420"/>
      <c r="X598" s="422"/>
      <c r="Y598" s="422"/>
    </row>
    <row r="599" spans="1:25" s="421" customFormat="1" x14ac:dyDescent="0.2">
      <c r="A599" s="413" t="s">
        <v>7</v>
      </c>
      <c r="B599" s="414">
        <v>39696</v>
      </c>
      <c r="C599" s="414">
        <v>39695</v>
      </c>
      <c r="D599" s="410">
        <v>2008</v>
      </c>
      <c r="E599" s="415" t="s">
        <v>19</v>
      </c>
      <c r="F599" s="413" t="s">
        <v>70</v>
      </c>
      <c r="G599" s="413" t="s">
        <v>35</v>
      </c>
      <c r="H599" s="416">
        <v>-480</v>
      </c>
      <c r="I599" s="425" t="s">
        <v>82</v>
      </c>
      <c r="J599" s="418">
        <v>3</v>
      </c>
      <c r="K599" s="419">
        <v>15</v>
      </c>
      <c r="L599" s="420"/>
      <c r="M599" s="420"/>
      <c r="X599" s="422"/>
      <c r="Y599" s="422"/>
    </row>
    <row r="600" spans="1:25" s="421" customFormat="1" x14ac:dyDescent="0.2">
      <c r="A600" s="413" t="s">
        <v>7</v>
      </c>
      <c r="B600" s="414">
        <v>39783</v>
      </c>
      <c r="C600" s="414">
        <v>39773</v>
      </c>
      <c r="D600" s="410">
        <v>2008</v>
      </c>
      <c r="E600" s="415" t="s">
        <v>19</v>
      </c>
      <c r="F600" s="413" t="s">
        <v>70</v>
      </c>
      <c r="G600" s="413" t="s">
        <v>35</v>
      </c>
      <c r="H600" s="416">
        <v>-480</v>
      </c>
      <c r="I600" s="425" t="s">
        <v>82</v>
      </c>
      <c r="J600" s="418">
        <v>3</v>
      </c>
      <c r="K600" s="419">
        <v>15</v>
      </c>
      <c r="L600" s="420"/>
      <c r="M600" s="420"/>
      <c r="X600" s="422"/>
      <c r="Y600" s="422"/>
    </row>
    <row r="601" spans="1:25" s="421" customFormat="1" x14ac:dyDescent="0.2">
      <c r="A601" s="413" t="s">
        <v>7</v>
      </c>
      <c r="B601" s="414">
        <v>39891</v>
      </c>
      <c r="C601" s="414">
        <v>39891</v>
      </c>
      <c r="D601" s="410">
        <v>2009</v>
      </c>
      <c r="E601" s="415" t="s">
        <v>19</v>
      </c>
      <c r="F601" s="413" t="s">
        <v>70</v>
      </c>
      <c r="G601" s="413" t="s">
        <v>35</v>
      </c>
      <c r="H601" s="416">
        <v>-480</v>
      </c>
      <c r="I601" s="425" t="s">
        <v>82</v>
      </c>
      <c r="J601" s="418">
        <v>3</v>
      </c>
      <c r="K601" s="419">
        <v>15</v>
      </c>
      <c r="L601" s="420"/>
      <c r="M601" s="420"/>
      <c r="X601" s="422"/>
      <c r="Y601" s="422"/>
    </row>
    <row r="602" spans="1:25" s="421" customFormat="1" x14ac:dyDescent="0.2">
      <c r="A602" s="413" t="s">
        <v>7</v>
      </c>
      <c r="B602" s="414">
        <v>39996</v>
      </c>
      <c r="C602" s="414">
        <v>39993</v>
      </c>
      <c r="D602" s="410">
        <v>2009</v>
      </c>
      <c r="E602" s="415" t="s">
        <v>19</v>
      </c>
      <c r="F602" s="413" t="s">
        <v>70</v>
      </c>
      <c r="G602" s="413" t="s">
        <v>35</v>
      </c>
      <c r="H602" s="416">
        <v>-480</v>
      </c>
      <c r="I602" s="425" t="s">
        <v>82</v>
      </c>
      <c r="J602" s="418">
        <v>3</v>
      </c>
      <c r="K602" s="419">
        <v>15</v>
      </c>
      <c r="L602" s="420"/>
      <c r="M602" s="420"/>
      <c r="X602" s="422"/>
      <c r="Y602" s="422"/>
    </row>
    <row r="603" spans="1:25" s="421" customFormat="1" x14ac:dyDescent="0.2">
      <c r="A603" s="413" t="s">
        <v>7</v>
      </c>
      <c r="B603" s="414">
        <v>40107</v>
      </c>
      <c r="C603" s="414">
        <v>40107</v>
      </c>
      <c r="D603" s="410">
        <v>2009</v>
      </c>
      <c r="E603" s="415" t="s">
        <v>19</v>
      </c>
      <c r="F603" s="413" t="s">
        <v>34</v>
      </c>
      <c r="G603" s="413" t="s">
        <v>35</v>
      </c>
      <c r="H603" s="416">
        <v>-480</v>
      </c>
      <c r="I603" s="425" t="s">
        <v>82</v>
      </c>
      <c r="J603" s="418">
        <v>3</v>
      </c>
      <c r="K603" s="419">
        <v>15</v>
      </c>
      <c r="L603" s="420"/>
      <c r="M603" s="420"/>
      <c r="X603" s="422"/>
      <c r="Y603" s="422"/>
    </row>
    <row r="604" spans="1:25" s="421" customFormat="1" x14ac:dyDescent="0.2">
      <c r="A604" s="413" t="s">
        <v>7</v>
      </c>
      <c r="B604" s="414">
        <v>40127</v>
      </c>
      <c r="C604" s="414">
        <v>40125</v>
      </c>
      <c r="D604" s="410">
        <v>2009</v>
      </c>
      <c r="E604" s="415" t="s">
        <v>19</v>
      </c>
      <c r="F604" s="413" t="s">
        <v>34</v>
      </c>
      <c r="G604" s="413" t="s">
        <v>35</v>
      </c>
      <c r="H604" s="416">
        <v>-480</v>
      </c>
      <c r="I604" s="425" t="s">
        <v>82</v>
      </c>
      <c r="J604" s="418">
        <v>3</v>
      </c>
      <c r="K604" s="419">
        <v>15</v>
      </c>
      <c r="L604" s="420"/>
      <c r="M604" s="420"/>
      <c r="X604" s="422"/>
      <c r="Y604" s="422"/>
    </row>
    <row r="605" spans="1:25" s="421" customFormat="1" x14ac:dyDescent="0.2">
      <c r="A605" s="413" t="s">
        <v>7</v>
      </c>
      <c r="B605" s="414">
        <v>40231</v>
      </c>
      <c r="C605" s="414">
        <v>40228</v>
      </c>
      <c r="D605" s="410">
        <v>2010</v>
      </c>
      <c r="E605" s="415" t="s">
        <v>19</v>
      </c>
      <c r="F605" s="413" t="s">
        <v>34</v>
      </c>
      <c r="G605" s="413" t="s">
        <v>35</v>
      </c>
      <c r="H605" s="416">
        <v>-250</v>
      </c>
      <c r="I605" s="425" t="s">
        <v>82</v>
      </c>
      <c r="J605" s="418">
        <v>2</v>
      </c>
      <c r="K605" s="419">
        <v>15</v>
      </c>
      <c r="L605" s="420"/>
      <c r="M605" s="420"/>
      <c r="X605" s="422"/>
      <c r="Y605" s="422"/>
    </row>
    <row r="606" spans="1:25" s="421" customFormat="1" x14ac:dyDescent="0.2">
      <c r="A606" s="413" t="s">
        <v>7</v>
      </c>
      <c r="B606" s="414">
        <v>40256</v>
      </c>
      <c r="C606" s="414">
        <v>40255</v>
      </c>
      <c r="D606" s="410">
        <v>2010</v>
      </c>
      <c r="E606" s="415" t="s">
        <v>19</v>
      </c>
      <c r="F606" s="413" t="s">
        <v>34</v>
      </c>
      <c r="G606" s="413" t="s">
        <v>35</v>
      </c>
      <c r="H606" s="416">
        <v>-125</v>
      </c>
      <c r="I606" s="425" t="s">
        <v>82</v>
      </c>
      <c r="J606" s="418">
        <v>1</v>
      </c>
      <c r="K606" s="419">
        <v>15</v>
      </c>
      <c r="L606" s="420"/>
      <c r="M606" s="420"/>
      <c r="X606" s="422"/>
      <c r="Y606" s="422"/>
    </row>
    <row r="607" spans="1:25" s="421" customFormat="1" x14ac:dyDescent="0.2">
      <c r="A607" s="413" t="s">
        <v>7</v>
      </c>
      <c r="B607" s="414">
        <v>40305</v>
      </c>
      <c r="C607" s="414">
        <v>40305</v>
      </c>
      <c r="D607" s="410">
        <v>2010</v>
      </c>
      <c r="E607" s="415" t="s">
        <v>19</v>
      </c>
      <c r="F607" s="413" t="s">
        <v>34</v>
      </c>
      <c r="G607" s="413" t="s">
        <v>35</v>
      </c>
      <c r="H607" s="416">
        <v>-125</v>
      </c>
      <c r="I607" s="425" t="s">
        <v>82</v>
      </c>
      <c r="J607" s="418">
        <v>1</v>
      </c>
      <c r="K607" s="419">
        <v>15</v>
      </c>
      <c r="L607" s="420"/>
      <c r="M607" s="420"/>
      <c r="X607" s="422"/>
      <c r="Y607" s="422"/>
    </row>
    <row r="608" spans="1:25" s="421" customFormat="1" x14ac:dyDescent="0.2">
      <c r="A608" s="413" t="s">
        <v>7</v>
      </c>
      <c r="B608" s="414">
        <v>40355</v>
      </c>
      <c r="C608" s="414">
        <v>40355</v>
      </c>
      <c r="D608" s="410">
        <v>2010</v>
      </c>
      <c r="E608" s="415" t="s">
        <v>19</v>
      </c>
      <c r="F608" s="413" t="s">
        <v>34</v>
      </c>
      <c r="G608" s="413" t="s">
        <v>35</v>
      </c>
      <c r="H608" s="416">
        <v>-250</v>
      </c>
      <c r="I608" s="425" t="s">
        <v>82</v>
      </c>
      <c r="J608" s="418">
        <v>2</v>
      </c>
      <c r="K608" s="419">
        <v>15</v>
      </c>
      <c r="L608" s="420"/>
      <c r="M608" s="420"/>
      <c r="X608" s="422"/>
      <c r="Y608" s="422"/>
    </row>
    <row r="609" spans="1:25" s="421" customFormat="1" x14ac:dyDescent="0.2">
      <c r="A609" s="413" t="s">
        <v>7</v>
      </c>
      <c r="B609" s="414">
        <v>40396</v>
      </c>
      <c r="C609" s="414">
        <v>40395</v>
      </c>
      <c r="D609" s="410">
        <v>2010</v>
      </c>
      <c r="E609" s="415" t="s">
        <v>19</v>
      </c>
      <c r="F609" s="413" t="s">
        <v>34</v>
      </c>
      <c r="G609" s="413" t="s">
        <v>35</v>
      </c>
      <c r="H609" s="416">
        <v>-250</v>
      </c>
      <c r="I609" s="425" t="s">
        <v>82</v>
      </c>
      <c r="J609" s="418">
        <v>2</v>
      </c>
      <c r="K609" s="419">
        <v>15</v>
      </c>
      <c r="L609" s="420"/>
      <c r="M609" s="420"/>
      <c r="X609" s="422"/>
      <c r="Y609" s="422"/>
    </row>
    <row r="610" spans="1:25" s="421" customFormat="1" x14ac:dyDescent="0.2">
      <c r="A610" s="413" t="s">
        <v>7</v>
      </c>
      <c r="B610" s="414">
        <v>40452</v>
      </c>
      <c r="C610" s="414">
        <v>40451</v>
      </c>
      <c r="D610" s="410">
        <v>2010</v>
      </c>
      <c r="E610" s="415" t="s">
        <v>19</v>
      </c>
      <c r="F610" s="413" t="s">
        <v>34</v>
      </c>
      <c r="G610" s="413" t="s">
        <v>35</v>
      </c>
      <c r="H610" s="416">
        <v>-125</v>
      </c>
      <c r="I610" s="425" t="s">
        <v>82</v>
      </c>
      <c r="J610" s="418">
        <v>1</v>
      </c>
      <c r="K610" s="419">
        <v>15</v>
      </c>
      <c r="L610" s="420"/>
      <c r="M610" s="420"/>
      <c r="X610" s="422"/>
      <c r="Y610" s="422"/>
    </row>
    <row r="611" spans="1:25" s="421" customFormat="1" x14ac:dyDescent="0.2">
      <c r="A611" s="413" t="s">
        <v>7</v>
      </c>
      <c r="B611" s="414">
        <v>40452</v>
      </c>
      <c r="C611" s="414">
        <v>40451</v>
      </c>
      <c r="D611" s="410">
        <v>2010</v>
      </c>
      <c r="E611" s="415" t="s">
        <v>19</v>
      </c>
      <c r="F611" s="413" t="s">
        <v>34</v>
      </c>
      <c r="G611" s="413" t="s">
        <v>35</v>
      </c>
      <c r="H611" s="416">
        <v>-125</v>
      </c>
      <c r="I611" s="425" t="s">
        <v>82</v>
      </c>
      <c r="J611" s="418">
        <v>1</v>
      </c>
      <c r="K611" s="419">
        <v>15</v>
      </c>
      <c r="L611" s="420"/>
      <c r="M611" s="420"/>
      <c r="X611" s="422"/>
      <c r="Y611" s="422"/>
    </row>
    <row r="612" spans="1:25" s="421" customFormat="1" x14ac:dyDescent="0.2">
      <c r="A612" s="413" t="s">
        <v>7</v>
      </c>
      <c r="B612" s="414">
        <v>40455</v>
      </c>
      <c r="C612" s="414">
        <v>40452</v>
      </c>
      <c r="D612" s="410">
        <v>2010</v>
      </c>
      <c r="E612" s="415" t="s">
        <v>19</v>
      </c>
      <c r="F612" s="413" t="s">
        <v>34</v>
      </c>
      <c r="G612" s="413" t="s">
        <v>35</v>
      </c>
      <c r="H612" s="416">
        <v>-125</v>
      </c>
      <c r="I612" s="425" t="s">
        <v>82</v>
      </c>
      <c r="J612" s="418">
        <v>1</v>
      </c>
      <c r="K612" s="419">
        <v>15</v>
      </c>
      <c r="L612" s="420"/>
      <c r="M612" s="420"/>
      <c r="X612" s="422"/>
      <c r="Y612" s="422"/>
    </row>
    <row r="613" spans="1:25" s="421" customFormat="1" x14ac:dyDescent="0.2">
      <c r="A613" s="413" t="s">
        <v>7</v>
      </c>
      <c r="B613" s="414">
        <v>40582</v>
      </c>
      <c r="C613" s="414">
        <v>40582</v>
      </c>
      <c r="D613" s="410">
        <v>2011</v>
      </c>
      <c r="E613" s="415" t="s">
        <v>19</v>
      </c>
      <c r="F613" s="413" t="s">
        <v>34</v>
      </c>
      <c r="G613" s="413" t="s">
        <v>35</v>
      </c>
      <c r="H613" s="416">
        <v>-250</v>
      </c>
      <c r="I613" s="425" t="s">
        <v>82</v>
      </c>
      <c r="J613" s="418">
        <v>2</v>
      </c>
      <c r="K613" s="419">
        <v>15</v>
      </c>
      <c r="L613" s="420"/>
      <c r="M613" s="420"/>
      <c r="X613" s="422"/>
      <c r="Y613" s="422"/>
    </row>
    <row r="614" spans="1:25" s="421" customFormat="1" x14ac:dyDescent="0.2">
      <c r="A614" s="413" t="s">
        <v>7</v>
      </c>
      <c r="B614" s="414">
        <v>40606</v>
      </c>
      <c r="C614" s="414">
        <v>40605</v>
      </c>
      <c r="D614" s="410">
        <v>2011</v>
      </c>
      <c r="E614" s="415" t="s">
        <v>19</v>
      </c>
      <c r="F614" s="413" t="s">
        <v>34</v>
      </c>
      <c r="G614" s="413" t="s">
        <v>35</v>
      </c>
      <c r="H614" s="416">
        <v>-750</v>
      </c>
      <c r="I614" s="425" t="s">
        <v>82</v>
      </c>
      <c r="J614" s="418">
        <v>6</v>
      </c>
      <c r="K614" s="419">
        <v>15</v>
      </c>
      <c r="L614" s="420"/>
      <c r="M614" s="420"/>
      <c r="X614" s="422"/>
      <c r="Y614" s="422"/>
    </row>
    <row r="615" spans="1:25" s="421" customFormat="1" x14ac:dyDescent="0.2">
      <c r="A615" s="413" t="s">
        <v>7</v>
      </c>
      <c r="B615" s="414">
        <v>40651</v>
      </c>
      <c r="C615" s="414">
        <v>40647</v>
      </c>
      <c r="D615" s="410">
        <v>2011</v>
      </c>
      <c r="E615" s="415" t="s">
        <v>19</v>
      </c>
      <c r="F615" s="413" t="s">
        <v>34</v>
      </c>
      <c r="G615" s="413" t="s">
        <v>35</v>
      </c>
      <c r="H615" s="416">
        <v>-250</v>
      </c>
      <c r="I615" s="425" t="s">
        <v>82</v>
      </c>
      <c r="J615" s="418">
        <v>2</v>
      </c>
      <c r="K615" s="419">
        <v>15</v>
      </c>
      <c r="L615" s="420"/>
      <c r="M615" s="420"/>
      <c r="X615" s="422"/>
      <c r="Y615" s="422"/>
    </row>
    <row r="616" spans="1:25" s="421" customFormat="1" x14ac:dyDescent="0.2">
      <c r="A616" s="413" t="s">
        <v>7</v>
      </c>
      <c r="B616" s="414">
        <v>40843</v>
      </c>
      <c r="C616" s="414">
        <v>40843</v>
      </c>
      <c r="D616" s="410">
        <v>2011</v>
      </c>
      <c r="E616" s="415" t="s">
        <v>19</v>
      </c>
      <c r="F616" s="413" t="s">
        <v>34</v>
      </c>
      <c r="G616" s="413" t="s">
        <v>35</v>
      </c>
      <c r="H616" s="416">
        <v>-125</v>
      </c>
      <c r="I616" s="425" t="s">
        <v>82</v>
      </c>
      <c r="J616" s="418">
        <v>1</v>
      </c>
      <c r="K616" s="419">
        <v>15</v>
      </c>
      <c r="L616" s="420"/>
      <c r="M616" s="420"/>
      <c r="X616" s="422"/>
      <c r="Y616" s="422"/>
    </row>
    <row r="617" spans="1:25" s="421" customFormat="1" x14ac:dyDescent="0.2">
      <c r="A617" s="413" t="s">
        <v>7</v>
      </c>
      <c r="B617" s="414">
        <v>40889</v>
      </c>
      <c r="C617" s="414">
        <v>40889</v>
      </c>
      <c r="D617" s="410">
        <v>2011</v>
      </c>
      <c r="E617" s="415" t="s">
        <v>19</v>
      </c>
      <c r="F617" s="413" t="s">
        <v>34</v>
      </c>
      <c r="G617" s="413" t="s">
        <v>35</v>
      </c>
      <c r="H617" s="416">
        <v>-125</v>
      </c>
      <c r="I617" s="425" t="s">
        <v>82</v>
      </c>
      <c r="J617" s="418">
        <v>1</v>
      </c>
      <c r="K617" s="419">
        <v>15</v>
      </c>
      <c r="L617" s="420"/>
      <c r="M617" s="420"/>
      <c r="X617" s="422"/>
      <c r="Y617" s="422"/>
    </row>
    <row r="618" spans="1:25" s="421" customFormat="1" x14ac:dyDescent="0.2">
      <c r="A618" s="413" t="s">
        <v>7</v>
      </c>
      <c r="B618" s="414">
        <v>40900</v>
      </c>
      <c r="C618" s="414">
        <v>40899</v>
      </c>
      <c r="D618" s="410">
        <v>2011</v>
      </c>
      <c r="E618" s="415" t="s">
        <v>19</v>
      </c>
      <c r="F618" s="413" t="s">
        <v>34</v>
      </c>
      <c r="G618" s="413" t="s">
        <v>35</v>
      </c>
      <c r="H618" s="416">
        <v>-250</v>
      </c>
      <c r="I618" s="425" t="s">
        <v>82</v>
      </c>
      <c r="J618" s="418">
        <v>2</v>
      </c>
      <c r="K618" s="419">
        <v>15</v>
      </c>
      <c r="L618" s="420"/>
      <c r="M618" s="420"/>
      <c r="X618" s="422"/>
      <c r="Y618" s="422"/>
    </row>
    <row r="619" spans="1:25" s="421" customFormat="1" x14ac:dyDescent="0.2">
      <c r="A619" s="413" t="s">
        <v>7</v>
      </c>
      <c r="B619" s="414">
        <v>40945</v>
      </c>
      <c r="C619" s="414">
        <v>40944</v>
      </c>
      <c r="D619" s="410">
        <v>2012</v>
      </c>
      <c r="E619" s="415" t="s">
        <v>19</v>
      </c>
      <c r="F619" s="413" t="s">
        <v>34</v>
      </c>
      <c r="G619" s="413" t="s">
        <v>35</v>
      </c>
      <c r="H619" s="416">
        <v>-500</v>
      </c>
      <c r="I619" s="425" t="s">
        <v>82</v>
      </c>
      <c r="J619" s="418">
        <v>4</v>
      </c>
      <c r="K619" s="419">
        <v>15</v>
      </c>
      <c r="L619" s="420"/>
      <c r="M619" s="420"/>
      <c r="X619" s="422"/>
      <c r="Y619" s="422"/>
    </row>
    <row r="620" spans="1:25" s="421" customFormat="1" x14ac:dyDescent="0.2">
      <c r="A620" s="413" t="s">
        <v>7</v>
      </c>
      <c r="B620" s="414">
        <v>41100</v>
      </c>
      <c r="C620" s="414">
        <v>41098</v>
      </c>
      <c r="D620" s="410">
        <v>2012</v>
      </c>
      <c r="E620" s="415" t="s">
        <v>19</v>
      </c>
      <c r="F620" s="413" t="s">
        <v>34</v>
      </c>
      <c r="G620" s="413" t="s">
        <v>35</v>
      </c>
      <c r="H620" s="416">
        <v>-500</v>
      </c>
      <c r="I620" s="425" t="s">
        <v>82</v>
      </c>
      <c r="J620" s="418">
        <v>4</v>
      </c>
      <c r="K620" s="419">
        <v>15</v>
      </c>
      <c r="L620" s="420"/>
      <c r="M620" s="420"/>
      <c r="X620" s="422"/>
      <c r="Y620" s="422"/>
    </row>
    <row r="621" spans="1:25" s="421" customFormat="1" x14ac:dyDescent="0.2">
      <c r="A621" s="413" t="s">
        <v>7</v>
      </c>
      <c r="B621" s="414">
        <v>41236</v>
      </c>
      <c r="C621" s="414">
        <v>41234</v>
      </c>
      <c r="D621" s="410">
        <v>2012</v>
      </c>
      <c r="E621" s="415" t="s">
        <v>19</v>
      </c>
      <c r="F621" s="413" t="s">
        <v>34</v>
      </c>
      <c r="G621" s="413" t="s">
        <v>35</v>
      </c>
      <c r="H621" s="416">
        <v>-375</v>
      </c>
      <c r="I621" s="425" t="s">
        <v>82</v>
      </c>
      <c r="J621" s="418">
        <v>3</v>
      </c>
      <c r="K621" s="419">
        <v>15</v>
      </c>
      <c r="L621" s="420"/>
      <c r="M621" s="420"/>
      <c r="X621" s="422"/>
      <c r="Y621" s="422"/>
    </row>
    <row r="622" spans="1:25" s="421" customFormat="1" x14ac:dyDescent="0.2">
      <c r="A622" s="413" t="s">
        <v>7</v>
      </c>
      <c r="B622" s="414">
        <v>41351</v>
      </c>
      <c r="C622" s="414">
        <v>41349</v>
      </c>
      <c r="D622" s="410">
        <v>2013</v>
      </c>
      <c r="E622" s="415" t="s">
        <v>19</v>
      </c>
      <c r="F622" s="413" t="s">
        <v>34</v>
      </c>
      <c r="G622" s="413" t="s">
        <v>35</v>
      </c>
      <c r="H622" s="416">
        <v>60</v>
      </c>
      <c r="I622" s="425" t="s">
        <v>91</v>
      </c>
      <c r="J622" s="434" t="s">
        <v>194</v>
      </c>
      <c r="K622" s="419">
        <v>15</v>
      </c>
      <c r="L622" s="420"/>
      <c r="M622" s="420"/>
      <c r="X622" s="422"/>
      <c r="Y622" s="422"/>
    </row>
    <row r="623" spans="1:25" s="421" customFormat="1" x14ac:dyDescent="0.2">
      <c r="A623" s="413" t="s">
        <v>7</v>
      </c>
      <c r="B623" s="414">
        <v>41351</v>
      </c>
      <c r="C623" s="414">
        <v>41349</v>
      </c>
      <c r="D623" s="410">
        <v>2013</v>
      </c>
      <c r="E623" s="415" t="s">
        <v>19</v>
      </c>
      <c r="F623" s="413" t="s">
        <v>34</v>
      </c>
      <c r="G623" s="413" t="s">
        <v>35</v>
      </c>
      <c r="H623" s="416">
        <v>-1500</v>
      </c>
      <c r="I623" s="425" t="s">
        <v>82</v>
      </c>
      <c r="J623" s="434" t="s">
        <v>194</v>
      </c>
      <c r="K623" s="419">
        <v>15</v>
      </c>
      <c r="L623" s="420"/>
      <c r="M623" s="420"/>
      <c r="X623" s="422"/>
      <c r="Y623" s="422"/>
    </row>
    <row r="624" spans="1:25" s="421" customFormat="1" x14ac:dyDescent="0.2">
      <c r="A624" s="413" t="s">
        <v>7</v>
      </c>
      <c r="B624" s="414">
        <v>41780</v>
      </c>
      <c r="C624" s="414">
        <v>41765</v>
      </c>
      <c r="D624" s="410">
        <v>2014</v>
      </c>
      <c r="E624" s="415" t="s">
        <v>19</v>
      </c>
      <c r="F624" s="413" t="s">
        <v>34</v>
      </c>
      <c r="G624" s="413" t="s">
        <v>35</v>
      </c>
      <c r="H624" s="416">
        <v>100</v>
      </c>
      <c r="I624" s="425" t="s">
        <v>91</v>
      </c>
      <c r="J624" s="418" t="s">
        <v>193</v>
      </c>
      <c r="K624" s="419">
        <v>15</v>
      </c>
      <c r="L624" s="420"/>
      <c r="M624" s="420"/>
      <c r="X624" s="422"/>
      <c r="Y624" s="422"/>
    </row>
    <row r="625" spans="1:33" s="421" customFormat="1" x14ac:dyDescent="0.2">
      <c r="A625" s="413" t="s">
        <v>7</v>
      </c>
      <c r="B625" s="414">
        <v>41780</v>
      </c>
      <c r="C625" s="414">
        <v>41765</v>
      </c>
      <c r="D625" s="410">
        <v>2014</v>
      </c>
      <c r="E625" s="415" t="s">
        <v>19</v>
      </c>
      <c r="F625" s="413" t="s">
        <v>34</v>
      </c>
      <c r="G625" s="413" t="s">
        <v>35</v>
      </c>
      <c r="H625" s="416">
        <v>-1500</v>
      </c>
      <c r="I625" s="425" t="s">
        <v>82</v>
      </c>
      <c r="J625" s="418" t="s">
        <v>193</v>
      </c>
      <c r="K625" s="419">
        <v>15</v>
      </c>
      <c r="L625" s="420"/>
      <c r="M625" s="420"/>
      <c r="X625" s="422"/>
      <c r="Y625" s="422"/>
    </row>
    <row r="626" spans="1:33" s="421" customFormat="1" x14ac:dyDescent="0.2">
      <c r="A626" s="413" t="s">
        <v>7</v>
      </c>
      <c r="B626" s="414">
        <v>42102</v>
      </c>
      <c r="C626" s="414">
        <v>42101</v>
      </c>
      <c r="D626" s="410">
        <v>2015</v>
      </c>
      <c r="E626" s="415" t="s">
        <v>19</v>
      </c>
      <c r="F626" s="413" t="s">
        <v>34</v>
      </c>
      <c r="G626" s="413" t="s">
        <v>35</v>
      </c>
      <c r="H626" s="416">
        <v>100</v>
      </c>
      <c r="I626" s="425" t="s">
        <v>91</v>
      </c>
      <c r="J626" s="418" t="s">
        <v>198</v>
      </c>
      <c r="K626" s="419">
        <v>15</v>
      </c>
      <c r="M626" s="420" t="s">
        <v>269</v>
      </c>
      <c r="X626" s="422"/>
      <c r="Y626" s="422"/>
    </row>
    <row r="627" spans="1:33" s="421" customFormat="1" x14ac:dyDescent="0.2">
      <c r="A627" s="413" t="s">
        <v>7</v>
      </c>
      <c r="B627" s="414">
        <v>42102</v>
      </c>
      <c r="C627" s="414">
        <v>42101</v>
      </c>
      <c r="D627" s="410">
        <v>2015</v>
      </c>
      <c r="E627" s="415" t="s">
        <v>19</v>
      </c>
      <c r="F627" s="413" t="s">
        <v>34</v>
      </c>
      <c r="G627" s="413" t="s">
        <v>35</v>
      </c>
      <c r="H627" s="416">
        <v>-1500</v>
      </c>
      <c r="I627" s="425" t="s">
        <v>82</v>
      </c>
      <c r="J627" s="418" t="s">
        <v>198</v>
      </c>
      <c r="K627" s="419">
        <v>15</v>
      </c>
      <c r="L627" s="420"/>
      <c r="M627" s="420" t="s">
        <v>269</v>
      </c>
      <c r="X627" s="422"/>
      <c r="Y627" s="422"/>
    </row>
    <row r="628" spans="1:33" s="421" customFormat="1" x14ac:dyDescent="0.2">
      <c r="A628" s="413" t="s">
        <v>7</v>
      </c>
      <c r="B628" s="414">
        <v>42432</v>
      </c>
      <c r="C628" s="414">
        <v>42432</v>
      </c>
      <c r="D628" s="410">
        <v>2016</v>
      </c>
      <c r="E628" s="415" t="s">
        <v>19</v>
      </c>
      <c r="F628" s="413" t="s">
        <v>34</v>
      </c>
      <c r="G628" s="413" t="s">
        <v>35</v>
      </c>
      <c r="H628" s="416">
        <v>100</v>
      </c>
      <c r="I628" s="425" t="s">
        <v>91</v>
      </c>
      <c r="J628" s="418" t="s">
        <v>199</v>
      </c>
      <c r="K628" s="419">
        <v>15</v>
      </c>
      <c r="L628" s="420"/>
      <c r="M628" s="420"/>
      <c r="X628" s="422"/>
      <c r="Y628" s="422"/>
    </row>
    <row r="629" spans="1:33" s="421" customFormat="1" x14ac:dyDescent="0.2">
      <c r="A629" s="413" t="s">
        <v>7</v>
      </c>
      <c r="B629" s="414">
        <v>42432</v>
      </c>
      <c r="C629" s="414">
        <v>42432</v>
      </c>
      <c r="D629" s="410">
        <v>2016</v>
      </c>
      <c r="E629" s="415" t="s">
        <v>19</v>
      </c>
      <c r="F629" s="413" t="s">
        <v>34</v>
      </c>
      <c r="G629" s="413" t="s">
        <v>35</v>
      </c>
      <c r="H629" s="416">
        <v>-1200</v>
      </c>
      <c r="I629" s="425" t="s">
        <v>82</v>
      </c>
      <c r="J629" s="418" t="s">
        <v>199</v>
      </c>
      <c r="K629" s="419">
        <v>15</v>
      </c>
      <c r="L629" s="420"/>
      <c r="M629" s="420"/>
      <c r="X629" s="422"/>
      <c r="Y629" s="422"/>
    </row>
    <row r="630" spans="1:33" s="421" customFormat="1" x14ac:dyDescent="0.2">
      <c r="A630" s="413" t="s">
        <v>7</v>
      </c>
      <c r="B630" s="414">
        <v>42815</v>
      </c>
      <c r="C630" s="414">
        <v>42812</v>
      </c>
      <c r="D630" s="410">
        <v>2017</v>
      </c>
      <c r="E630" s="415" t="s">
        <v>19</v>
      </c>
      <c r="F630" s="410" t="s">
        <v>34</v>
      </c>
      <c r="G630" s="413" t="s">
        <v>35</v>
      </c>
      <c r="H630" s="416">
        <v>100</v>
      </c>
      <c r="I630" s="425" t="s">
        <v>91</v>
      </c>
      <c r="J630" s="418" t="s">
        <v>200</v>
      </c>
      <c r="K630" s="419">
        <v>15</v>
      </c>
      <c r="L630" s="420"/>
      <c r="M630" s="420"/>
      <c r="X630" s="422"/>
      <c r="Y630" s="422"/>
    </row>
    <row r="631" spans="1:33" s="421" customFormat="1" x14ac:dyDescent="0.2">
      <c r="A631" s="413" t="s">
        <v>7</v>
      </c>
      <c r="B631" s="414">
        <v>42815</v>
      </c>
      <c r="C631" s="414">
        <v>42812</v>
      </c>
      <c r="D631" s="410">
        <v>2017</v>
      </c>
      <c r="E631" s="415" t="s">
        <v>19</v>
      </c>
      <c r="F631" s="410" t="s">
        <v>34</v>
      </c>
      <c r="G631" s="413" t="s">
        <v>35</v>
      </c>
      <c r="H631" s="416">
        <v>-1200</v>
      </c>
      <c r="I631" s="425" t="s">
        <v>82</v>
      </c>
      <c r="J631" s="418" t="s">
        <v>200</v>
      </c>
      <c r="K631" s="419">
        <v>15</v>
      </c>
      <c r="L631" s="420"/>
      <c r="M631" s="420"/>
      <c r="X631" s="422"/>
      <c r="Y631" s="422"/>
    </row>
    <row r="632" spans="1:33" s="421" customFormat="1" x14ac:dyDescent="0.2">
      <c r="A632" s="413" t="s">
        <v>7</v>
      </c>
      <c r="B632" s="414">
        <v>43139</v>
      </c>
      <c r="C632" s="414">
        <v>43139</v>
      </c>
      <c r="D632" s="410">
        <v>2018</v>
      </c>
      <c r="E632" s="415" t="s">
        <v>19</v>
      </c>
      <c r="F632" s="410" t="s">
        <v>34</v>
      </c>
      <c r="G632" s="413" t="s">
        <v>35</v>
      </c>
      <c r="H632" s="416">
        <v>100</v>
      </c>
      <c r="I632" s="425" t="s">
        <v>91</v>
      </c>
      <c r="J632" s="418" t="s">
        <v>201</v>
      </c>
      <c r="K632" s="419">
        <v>15</v>
      </c>
      <c r="L632" s="420"/>
      <c r="M632" s="420"/>
      <c r="X632" s="422"/>
      <c r="Y632" s="422"/>
    </row>
    <row r="633" spans="1:33" s="421" customFormat="1" x14ac:dyDescent="0.2">
      <c r="A633" s="413" t="s">
        <v>7</v>
      </c>
      <c r="B633" s="414">
        <v>43139</v>
      </c>
      <c r="C633" s="414">
        <v>43139</v>
      </c>
      <c r="D633" s="410">
        <v>2018</v>
      </c>
      <c r="E633" s="415" t="s">
        <v>19</v>
      </c>
      <c r="F633" s="410" t="s">
        <v>34</v>
      </c>
      <c r="G633" s="413" t="s">
        <v>35</v>
      </c>
      <c r="H633" s="416">
        <v>-1200</v>
      </c>
      <c r="I633" s="425" t="s">
        <v>82</v>
      </c>
      <c r="J633" s="418" t="s">
        <v>201</v>
      </c>
      <c r="K633" s="419">
        <v>15</v>
      </c>
      <c r="L633" s="420"/>
      <c r="M633" s="420"/>
      <c r="S633" s="437"/>
      <c r="W633" s="456"/>
      <c r="X633" s="457"/>
      <c r="Y633" s="458"/>
      <c r="Z633" s="438"/>
      <c r="AA633" s="438"/>
      <c r="AB633" s="438"/>
      <c r="AC633" s="438"/>
      <c r="AD633" s="438"/>
      <c r="AE633" s="438"/>
      <c r="AF633" s="438"/>
      <c r="AG633" s="438"/>
    </row>
    <row r="634" spans="1:33" s="421" customFormat="1" x14ac:dyDescent="0.2">
      <c r="A634" s="413"/>
      <c r="B634" s="414">
        <v>43425</v>
      </c>
      <c r="C634" s="414">
        <v>43425</v>
      </c>
      <c r="D634" s="410">
        <v>2018</v>
      </c>
      <c r="E634" s="415" t="s">
        <v>42</v>
      </c>
      <c r="F634" s="413" t="s">
        <v>34</v>
      </c>
      <c r="G634" s="413" t="s">
        <v>46</v>
      </c>
      <c r="H634" s="416">
        <v>-500</v>
      </c>
      <c r="I634" s="425" t="s">
        <v>390</v>
      </c>
      <c r="J634" s="418"/>
      <c r="K634" s="441">
        <v>15</v>
      </c>
      <c r="L634" s="420" t="s">
        <v>356</v>
      </c>
      <c r="M634" s="433" t="s">
        <v>301</v>
      </c>
      <c r="S634" s="424"/>
    </row>
    <row r="635" spans="1:33" s="421" customFormat="1" x14ac:dyDescent="0.2">
      <c r="A635" s="413" t="s">
        <v>7</v>
      </c>
      <c r="B635" s="414">
        <v>43472</v>
      </c>
      <c r="C635" s="414">
        <v>43469</v>
      </c>
      <c r="D635" s="410">
        <v>2019</v>
      </c>
      <c r="E635" s="415" t="s">
        <v>42</v>
      </c>
      <c r="F635" s="413" t="s">
        <v>34</v>
      </c>
      <c r="G635" s="413" t="s">
        <v>35</v>
      </c>
      <c r="H635" s="416">
        <v>-100</v>
      </c>
      <c r="I635" s="425" t="s">
        <v>82</v>
      </c>
      <c r="J635" s="418">
        <v>1</v>
      </c>
      <c r="K635" s="419">
        <v>15</v>
      </c>
      <c r="L635" s="420"/>
      <c r="M635" s="420"/>
      <c r="X635" s="422"/>
      <c r="Y635" s="422"/>
    </row>
    <row r="636" spans="1:33" s="421" customFormat="1" x14ac:dyDescent="0.2">
      <c r="A636" s="413" t="s">
        <v>7</v>
      </c>
      <c r="B636" s="414">
        <v>43522</v>
      </c>
      <c r="C636" s="414">
        <v>43522</v>
      </c>
      <c r="D636" s="410">
        <v>2019</v>
      </c>
      <c r="E636" s="415" t="s">
        <v>42</v>
      </c>
      <c r="F636" s="413" t="s">
        <v>34</v>
      </c>
      <c r="G636" s="413" t="s">
        <v>35</v>
      </c>
      <c r="H636" s="416">
        <v>-300</v>
      </c>
      <c r="I636" s="425" t="s">
        <v>82</v>
      </c>
      <c r="J636" s="418">
        <v>3</v>
      </c>
      <c r="K636" s="419">
        <v>15</v>
      </c>
      <c r="L636" s="420"/>
      <c r="M636" s="420"/>
      <c r="X636" s="422"/>
      <c r="Y636" s="422"/>
    </row>
    <row r="637" spans="1:33" s="421" customFormat="1" x14ac:dyDescent="0.2">
      <c r="A637" s="413" t="s">
        <v>7</v>
      </c>
      <c r="B637" s="414">
        <v>43563</v>
      </c>
      <c r="C637" s="414">
        <v>43562</v>
      </c>
      <c r="D637" s="410">
        <v>2019</v>
      </c>
      <c r="E637" s="415" t="s">
        <v>42</v>
      </c>
      <c r="F637" s="414" t="s">
        <v>34</v>
      </c>
      <c r="G637" s="413" t="s">
        <v>35</v>
      </c>
      <c r="H637" s="416">
        <v>-300</v>
      </c>
      <c r="I637" s="425" t="s">
        <v>82</v>
      </c>
      <c r="J637" s="418">
        <v>3</v>
      </c>
      <c r="K637" s="419">
        <v>15</v>
      </c>
      <c r="L637" s="420"/>
      <c r="M637" s="420"/>
      <c r="X637" s="422"/>
      <c r="Y637" s="422"/>
    </row>
    <row r="638" spans="1:33" s="421" customFormat="1" x14ac:dyDescent="0.2">
      <c r="A638" s="413" t="s">
        <v>7</v>
      </c>
      <c r="B638" s="414">
        <v>43655</v>
      </c>
      <c r="C638" s="414">
        <v>43655</v>
      </c>
      <c r="D638" s="410">
        <v>2019</v>
      </c>
      <c r="E638" s="415" t="s">
        <v>42</v>
      </c>
      <c r="F638" s="413" t="s">
        <v>34</v>
      </c>
      <c r="G638" s="413" t="s">
        <v>35</v>
      </c>
      <c r="H638" s="416">
        <v>-300</v>
      </c>
      <c r="I638" s="425" t="s">
        <v>82</v>
      </c>
      <c r="J638" s="418">
        <v>3</v>
      </c>
      <c r="K638" s="419">
        <v>15</v>
      </c>
      <c r="L638" s="420"/>
      <c r="M638" s="420"/>
      <c r="X638" s="422"/>
      <c r="Y638" s="422"/>
    </row>
    <row r="639" spans="1:33" s="421" customFormat="1" x14ac:dyDescent="0.2">
      <c r="A639" s="413" t="s">
        <v>7</v>
      </c>
      <c r="B639" s="414">
        <v>43753</v>
      </c>
      <c r="C639" s="414">
        <v>43749</v>
      </c>
      <c r="D639" s="410">
        <v>2019</v>
      </c>
      <c r="E639" s="415" t="s">
        <v>42</v>
      </c>
      <c r="F639" s="413" t="s">
        <v>34</v>
      </c>
      <c r="G639" s="413" t="s">
        <v>35</v>
      </c>
      <c r="H639" s="416">
        <v>-300</v>
      </c>
      <c r="I639" s="425" t="s">
        <v>82</v>
      </c>
      <c r="J639" s="418">
        <v>3</v>
      </c>
      <c r="K639" s="419">
        <v>15</v>
      </c>
      <c r="L639" s="420"/>
      <c r="M639" s="420"/>
      <c r="X639" s="422"/>
      <c r="Y639" s="422"/>
    </row>
    <row r="640" spans="1:33" s="421" customFormat="1" x14ac:dyDescent="0.2">
      <c r="A640" s="413" t="s">
        <v>7</v>
      </c>
      <c r="B640" s="414">
        <v>40120</v>
      </c>
      <c r="C640" s="414">
        <v>40119</v>
      </c>
      <c r="D640" s="410">
        <v>2009</v>
      </c>
      <c r="E640" s="415" t="s">
        <v>11</v>
      </c>
      <c r="F640" s="413" t="s">
        <v>70</v>
      </c>
      <c r="G640" s="413" t="s">
        <v>35</v>
      </c>
      <c r="H640" s="416">
        <v>-160</v>
      </c>
      <c r="I640" s="425" t="s">
        <v>82</v>
      </c>
      <c r="J640" s="418">
        <v>1</v>
      </c>
      <c r="K640" s="419">
        <v>16</v>
      </c>
      <c r="L640" s="420"/>
      <c r="M640" s="420"/>
      <c r="X640" s="422"/>
      <c r="Y640" s="422"/>
    </row>
    <row r="641" spans="1:25" s="421" customFormat="1" x14ac:dyDescent="0.2">
      <c r="A641" s="413" t="s">
        <v>7</v>
      </c>
      <c r="B641" s="414">
        <v>40127</v>
      </c>
      <c r="C641" s="414">
        <v>40119</v>
      </c>
      <c r="D641" s="410">
        <v>2009</v>
      </c>
      <c r="E641" s="415" t="s">
        <v>11</v>
      </c>
      <c r="F641" s="413" t="s">
        <v>36</v>
      </c>
      <c r="G641" s="413" t="s">
        <v>35</v>
      </c>
      <c r="H641" s="416">
        <v>-450</v>
      </c>
      <c r="I641" s="420" t="s">
        <v>392</v>
      </c>
      <c r="J641" s="428" t="s">
        <v>366</v>
      </c>
      <c r="K641" s="419">
        <v>16</v>
      </c>
      <c r="L641" s="420" t="s">
        <v>349</v>
      </c>
      <c r="M641" s="420"/>
    </row>
    <row r="642" spans="1:25" s="421" customFormat="1" x14ac:dyDescent="0.2">
      <c r="A642" s="413" t="s">
        <v>7</v>
      </c>
      <c r="B642" s="414">
        <v>40206</v>
      </c>
      <c r="C642" s="414">
        <v>40206</v>
      </c>
      <c r="D642" s="410">
        <v>2010</v>
      </c>
      <c r="E642" s="415" t="s">
        <v>11</v>
      </c>
      <c r="F642" s="413" t="s">
        <v>34</v>
      </c>
      <c r="G642" s="413" t="s">
        <v>35</v>
      </c>
      <c r="H642" s="416">
        <v>-375</v>
      </c>
      <c r="I642" s="425" t="s">
        <v>82</v>
      </c>
      <c r="J642" s="418">
        <v>3</v>
      </c>
      <c r="K642" s="419">
        <v>16</v>
      </c>
      <c r="L642" s="420"/>
      <c r="M642" s="420"/>
      <c r="X642" s="422"/>
      <c r="Y642" s="422"/>
    </row>
    <row r="643" spans="1:25" s="421" customFormat="1" x14ac:dyDescent="0.2">
      <c r="A643" s="413" t="s">
        <v>7</v>
      </c>
      <c r="B643" s="414">
        <v>40206</v>
      </c>
      <c r="C643" s="414">
        <v>40206</v>
      </c>
      <c r="D643" s="410">
        <v>2010</v>
      </c>
      <c r="E643" s="415" t="s">
        <v>11</v>
      </c>
      <c r="F643" s="413" t="s">
        <v>34</v>
      </c>
      <c r="G643" s="413" t="s">
        <v>35</v>
      </c>
      <c r="H643" s="416">
        <v>-160</v>
      </c>
      <c r="I643" s="425" t="s">
        <v>82</v>
      </c>
      <c r="J643" s="418" t="s">
        <v>306</v>
      </c>
      <c r="K643" s="419">
        <v>16</v>
      </c>
      <c r="L643" s="420"/>
      <c r="M643" s="420"/>
      <c r="X643" s="422"/>
      <c r="Y643" s="422"/>
    </row>
    <row r="644" spans="1:25" s="421" customFormat="1" x14ac:dyDescent="0.2">
      <c r="A644" s="413" t="s">
        <v>7</v>
      </c>
      <c r="B644" s="414">
        <v>40305</v>
      </c>
      <c r="C644" s="414">
        <v>40305</v>
      </c>
      <c r="D644" s="410">
        <v>2010</v>
      </c>
      <c r="E644" s="415" t="s">
        <v>11</v>
      </c>
      <c r="F644" s="413" t="s">
        <v>34</v>
      </c>
      <c r="G644" s="413" t="s">
        <v>35</v>
      </c>
      <c r="H644" s="416">
        <v>-375</v>
      </c>
      <c r="I644" s="425" t="s">
        <v>82</v>
      </c>
      <c r="J644" s="418">
        <v>3</v>
      </c>
      <c r="K644" s="419">
        <v>16</v>
      </c>
      <c r="L644" s="420"/>
      <c r="M644" s="420"/>
      <c r="X644" s="422"/>
      <c r="Y644" s="422"/>
    </row>
    <row r="645" spans="1:25" s="421" customFormat="1" x14ac:dyDescent="0.2">
      <c r="A645" s="413" t="s">
        <v>7</v>
      </c>
      <c r="B645" s="414">
        <v>40396</v>
      </c>
      <c r="C645" s="414">
        <v>40395</v>
      </c>
      <c r="D645" s="410">
        <v>2010</v>
      </c>
      <c r="E645" s="415" t="s">
        <v>11</v>
      </c>
      <c r="F645" s="413" t="s">
        <v>34</v>
      </c>
      <c r="G645" s="413" t="s">
        <v>35</v>
      </c>
      <c r="H645" s="416">
        <v>-375</v>
      </c>
      <c r="I645" s="425" t="s">
        <v>82</v>
      </c>
      <c r="J645" s="418">
        <v>3</v>
      </c>
      <c r="K645" s="419">
        <v>16</v>
      </c>
      <c r="L645" s="420"/>
      <c r="M645" s="420"/>
      <c r="X645" s="422"/>
      <c r="Y645" s="422"/>
    </row>
    <row r="646" spans="1:25" s="421" customFormat="1" x14ac:dyDescent="0.2">
      <c r="A646" s="413" t="s">
        <v>7</v>
      </c>
      <c r="B646" s="414">
        <v>40490</v>
      </c>
      <c r="C646" s="414">
        <v>40489</v>
      </c>
      <c r="D646" s="410">
        <v>2010</v>
      </c>
      <c r="E646" s="415" t="s">
        <v>11</v>
      </c>
      <c r="F646" s="413" t="s">
        <v>34</v>
      </c>
      <c r="G646" s="413" t="s">
        <v>35</v>
      </c>
      <c r="H646" s="416">
        <v>-375</v>
      </c>
      <c r="I646" s="425" t="s">
        <v>82</v>
      </c>
      <c r="J646" s="418">
        <v>3</v>
      </c>
      <c r="K646" s="419">
        <v>16</v>
      </c>
      <c r="L646" s="420"/>
      <c r="M646" s="420"/>
      <c r="X646" s="422"/>
      <c r="Y646" s="422"/>
    </row>
    <row r="647" spans="1:25" s="421" customFormat="1" x14ac:dyDescent="0.2">
      <c r="A647" s="413" t="s">
        <v>7</v>
      </c>
      <c r="B647" s="414">
        <v>40582</v>
      </c>
      <c r="C647" s="414">
        <v>40582</v>
      </c>
      <c r="D647" s="410">
        <v>2011</v>
      </c>
      <c r="E647" s="415" t="s">
        <v>11</v>
      </c>
      <c r="F647" s="413" t="s">
        <v>34</v>
      </c>
      <c r="G647" s="413" t="s">
        <v>35</v>
      </c>
      <c r="H647" s="416">
        <v>-375</v>
      </c>
      <c r="I647" s="425" t="s">
        <v>82</v>
      </c>
      <c r="J647" s="418">
        <v>3</v>
      </c>
      <c r="K647" s="419">
        <v>16</v>
      </c>
      <c r="L647" s="420"/>
      <c r="M647" s="420"/>
      <c r="X647" s="422"/>
      <c r="Y647" s="422"/>
    </row>
    <row r="648" spans="1:25" s="421" customFormat="1" x14ac:dyDescent="0.2">
      <c r="A648" s="413" t="s">
        <v>7</v>
      </c>
      <c r="B648" s="414">
        <v>40651</v>
      </c>
      <c r="C648" s="414">
        <v>40647</v>
      </c>
      <c r="D648" s="410">
        <v>2011</v>
      </c>
      <c r="E648" s="415" t="s">
        <v>11</v>
      </c>
      <c r="F648" s="413" t="s">
        <v>34</v>
      </c>
      <c r="G648" s="413" t="s">
        <v>35</v>
      </c>
      <c r="H648" s="416">
        <v>-375</v>
      </c>
      <c r="I648" s="425" t="s">
        <v>82</v>
      </c>
      <c r="J648" s="418">
        <v>3</v>
      </c>
      <c r="K648" s="419">
        <v>16</v>
      </c>
      <c r="L648" s="420"/>
      <c r="M648" s="420"/>
      <c r="X648" s="422"/>
      <c r="Y648" s="422"/>
    </row>
    <row r="649" spans="1:25" s="421" customFormat="1" x14ac:dyDescent="0.2">
      <c r="A649" s="413" t="s">
        <v>7</v>
      </c>
      <c r="B649" s="414">
        <v>40757</v>
      </c>
      <c r="C649" s="414">
        <v>40753</v>
      </c>
      <c r="D649" s="410">
        <v>2011</v>
      </c>
      <c r="E649" s="415" t="s">
        <v>11</v>
      </c>
      <c r="F649" s="413" t="s">
        <v>34</v>
      </c>
      <c r="G649" s="413" t="s">
        <v>35</v>
      </c>
      <c r="H649" s="416">
        <v>-375</v>
      </c>
      <c r="I649" s="425" t="s">
        <v>82</v>
      </c>
      <c r="J649" s="418">
        <v>3</v>
      </c>
      <c r="K649" s="419">
        <v>16</v>
      </c>
      <c r="L649" s="420"/>
      <c r="M649" s="420"/>
      <c r="X649" s="422"/>
      <c r="Y649" s="422"/>
    </row>
    <row r="650" spans="1:25" s="421" customFormat="1" x14ac:dyDescent="0.2">
      <c r="A650" s="413" t="s">
        <v>7</v>
      </c>
      <c r="B650" s="414">
        <v>40865</v>
      </c>
      <c r="C650" s="414">
        <v>40865</v>
      </c>
      <c r="D650" s="410">
        <v>2011</v>
      </c>
      <c r="E650" s="415" t="s">
        <v>11</v>
      </c>
      <c r="F650" s="413" t="s">
        <v>34</v>
      </c>
      <c r="G650" s="413" t="s">
        <v>35</v>
      </c>
      <c r="H650" s="416">
        <v>-375</v>
      </c>
      <c r="I650" s="425" t="s">
        <v>82</v>
      </c>
      <c r="J650" s="418">
        <v>3</v>
      </c>
      <c r="K650" s="419">
        <v>16</v>
      </c>
      <c r="L650" s="420"/>
      <c r="M650" s="420"/>
      <c r="X650" s="422"/>
      <c r="Y650" s="422"/>
    </row>
    <row r="651" spans="1:25" s="421" customFormat="1" x14ac:dyDescent="0.2">
      <c r="A651" s="413" t="s">
        <v>7</v>
      </c>
      <c r="B651" s="414">
        <v>40945</v>
      </c>
      <c r="C651" s="414">
        <v>40944</v>
      </c>
      <c r="D651" s="410">
        <v>2012</v>
      </c>
      <c r="E651" s="415" t="s">
        <v>11</v>
      </c>
      <c r="F651" s="413" t="s">
        <v>34</v>
      </c>
      <c r="G651" s="413" t="s">
        <v>35</v>
      </c>
      <c r="H651" s="416">
        <v>-375</v>
      </c>
      <c r="I651" s="425" t="s">
        <v>82</v>
      </c>
      <c r="J651" s="418">
        <v>3</v>
      </c>
      <c r="K651" s="419">
        <v>16</v>
      </c>
      <c r="L651" s="420"/>
      <c r="M651" s="420"/>
      <c r="X651" s="422"/>
      <c r="Y651" s="422"/>
    </row>
    <row r="652" spans="1:25" s="421" customFormat="1" x14ac:dyDescent="0.2">
      <c r="A652" s="413" t="s">
        <v>7</v>
      </c>
      <c r="B652" s="414">
        <v>41032</v>
      </c>
      <c r="C652" s="414">
        <v>41032</v>
      </c>
      <c r="D652" s="410">
        <v>2012</v>
      </c>
      <c r="E652" s="415" t="s">
        <v>11</v>
      </c>
      <c r="F652" s="413" t="s">
        <v>34</v>
      </c>
      <c r="G652" s="413" t="s">
        <v>35</v>
      </c>
      <c r="H652" s="416">
        <v>-375</v>
      </c>
      <c r="I652" s="425" t="s">
        <v>82</v>
      </c>
      <c r="J652" s="418">
        <v>3</v>
      </c>
      <c r="K652" s="419">
        <v>16</v>
      </c>
      <c r="L652" s="420"/>
      <c r="M652" s="420"/>
      <c r="X652" s="422"/>
      <c r="Y652" s="422"/>
    </row>
    <row r="653" spans="1:25" s="421" customFormat="1" x14ac:dyDescent="0.2">
      <c r="A653" s="413" t="s">
        <v>7</v>
      </c>
      <c r="B653" s="414">
        <v>41124</v>
      </c>
      <c r="C653" s="414">
        <v>41124</v>
      </c>
      <c r="D653" s="410">
        <v>2012</v>
      </c>
      <c r="E653" s="415" t="s">
        <v>11</v>
      </c>
      <c r="F653" s="413" t="s">
        <v>34</v>
      </c>
      <c r="G653" s="413" t="s">
        <v>35</v>
      </c>
      <c r="H653" s="416">
        <v>-375</v>
      </c>
      <c r="I653" s="425" t="s">
        <v>82</v>
      </c>
      <c r="J653" s="418">
        <v>3</v>
      </c>
      <c r="K653" s="419">
        <v>16</v>
      </c>
      <c r="L653" s="420"/>
      <c r="M653" s="420"/>
      <c r="X653" s="422"/>
      <c r="Y653" s="422"/>
    </row>
    <row r="654" spans="1:25" s="421" customFormat="1" x14ac:dyDescent="0.2">
      <c r="A654" s="413" t="s">
        <v>7</v>
      </c>
      <c r="B654" s="414">
        <v>41236</v>
      </c>
      <c r="C654" s="414">
        <v>41234</v>
      </c>
      <c r="D654" s="410">
        <v>2012</v>
      </c>
      <c r="E654" s="415" t="s">
        <v>11</v>
      </c>
      <c r="F654" s="413" t="s">
        <v>34</v>
      </c>
      <c r="G654" s="413" t="s">
        <v>35</v>
      </c>
      <c r="H654" s="416">
        <v>-375</v>
      </c>
      <c r="I654" s="425" t="s">
        <v>82</v>
      </c>
      <c r="J654" s="418">
        <v>3</v>
      </c>
      <c r="K654" s="419">
        <v>16</v>
      </c>
      <c r="L654" s="420"/>
      <c r="M654" s="420"/>
      <c r="X654" s="422"/>
      <c r="Y654" s="422"/>
    </row>
    <row r="655" spans="1:25" s="421" customFormat="1" x14ac:dyDescent="0.2">
      <c r="A655" s="413" t="s">
        <v>7</v>
      </c>
      <c r="B655" s="414">
        <v>41351</v>
      </c>
      <c r="C655" s="414">
        <v>41349</v>
      </c>
      <c r="D655" s="410">
        <v>2013</v>
      </c>
      <c r="E655" s="415" t="s">
        <v>11</v>
      </c>
      <c r="F655" s="413" t="s">
        <v>34</v>
      </c>
      <c r="G655" s="413" t="s">
        <v>35</v>
      </c>
      <c r="H655" s="416">
        <v>-375</v>
      </c>
      <c r="I655" s="425" t="s">
        <v>82</v>
      </c>
      <c r="J655" s="418">
        <v>3</v>
      </c>
      <c r="K655" s="419">
        <v>16</v>
      </c>
      <c r="L655" s="420"/>
      <c r="M655" s="420"/>
      <c r="X655" s="422"/>
      <c r="Y655" s="422"/>
    </row>
    <row r="656" spans="1:25" s="421" customFormat="1" x14ac:dyDescent="0.2">
      <c r="A656" s="413" t="s">
        <v>7</v>
      </c>
      <c r="B656" s="414">
        <v>41403</v>
      </c>
      <c r="C656" s="414">
        <v>41402</v>
      </c>
      <c r="D656" s="410">
        <v>2013</v>
      </c>
      <c r="E656" s="415" t="s">
        <v>11</v>
      </c>
      <c r="F656" s="413" t="s">
        <v>34</v>
      </c>
      <c r="G656" s="413" t="s">
        <v>35</v>
      </c>
      <c r="H656" s="416">
        <v>-375</v>
      </c>
      <c r="I656" s="425" t="s">
        <v>82</v>
      </c>
      <c r="J656" s="418">
        <v>3</v>
      </c>
      <c r="K656" s="419">
        <v>16</v>
      </c>
      <c r="L656" s="420"/>
      <c r="M656" s="420"/>
      <c r="X656" s="422"/>
      <c r="Y656" s="422"/>
    </row>
    <row r="657" spans="1:25" s="421" customFormat="1" x14ac:dyDescent="0.2">
      <c r="A657" s="413" t="s">
        <v>7</v>
      </c>
      <c r="B657" s="414">
        <v>41415</v>
      </c>
      <c r="C657" s="414">
        <v>41415</v>
      </c>
      <c r="D657" s="410">
        <v>2013</v>
      </c>
      <c r="E657" s="415" t="s">
        <v>11</v>
      </c>
      <c r="F657" s="413" t="s">
        <v>34</v>
      </c>
      <c r="G657" s="413" t="s">
        <v>35</v>
      </c>
      <c r="H657" s="416">
        <v>-375</v>
      </c>
      <c r="I657" s="425" t="s">
        <v>82</v>
      </c>
      <c r="J657" s="418">
        <v>3</v>
      </c>
      <c r="K657" s="419">
        <v>16</v>
      </c>
      <c r="L657" s="420"/>
      <c r="M657" s="420"/>
      <c r="X657" s="422"/>
      <c r="Y657" s="422"/>
    </row>
    <row r="658" spans="1:25" s="421" customFormat="1" x14ac:dyDescent="0.2">
      <c r="A658" s="413" t="s">
        <v>7</v>
      </c>
      <c r="B658" s="414">
        <v>41617</v>
      </c>
      <c r="C658" s="414">
        <v>41614</v>
      </c>
      <c r="D658" s="410">
        <v>2013</v>
      </c>
      <c r="E658" s="415" t="s">
        <v>11</v>
      </c>
      <c r="F658" s="413" t="s">
        <v>34</v>
      </c>
      <c r="G658" s="413" t="s">
        <v>35</v>
      </c>
      <c r="H658" s="416">
        <v>-375</v>
      </c>
      <c r="I658" s="425" t="s">
        <v>82</v>
      </c>
      <c r="J658" s="418">
        <v>3</v>
      </c>
      <c r="K658" s="419">
        <v>16</v>
      </c>
      <c r="L658" s="420"/>
      <c r="M658" s="420"/>
      <c r="X658" s="422"/>
      <c r="Y658" s="422"/>
    </row>
    <row r="659" spans="1:25" s="421" customFormat="1" x14ac:dyDescent="0.2">
      <c r="A659" s="413" t="s">
        <v>7</v>
      </c>
      <c r="B659" s="414">
        <v>41765</v>
      </c>
      <c r="C659" s="414">
        <v>41763</v>
      </c>
      <c r="D659" s="410">
        <v>2014</v>
      </c>
      <c r="E659" s="415" t="s">
        <v>11</v>
      </c>
      <c r="F659" s="413" t="s">
        <v>34</v>
      </c>
      <c r="G659" s="413" t="s">
        <v>35</v>
      </c>
      <c r="H659" s="416">
        <v>-375</v>
      </c>
      <c r="I659" s="425" t="s">
        <v>82</v>
      </c>
      <c r="J659" s="418">
        <v>3</v>
      </c>
      <c r="K659" s="419">
        <v>16</v>
      </c>
      <c r="L659" s="420"/>
      <c r="M659" s="420"/>
      <c r="X659" s="422"/>
      <c r="Y659" s="422"/>
    </row>
    <row r="660" spans="1:25" s="421" customFormat="1" x14ac:dyDescent="0.2">
      <c r="A660" s="413" t="s">
        <v>7</v>
      </c>
      <c r="B660" s="414">
        <v>41890</v>
      </c>
      <c r="C660" s="414">
        <v>41871</v>
      </c>
      <c r="D660" s="410">
        <v>2014</v>
      </c>
      <c r="E660" s="415" t="s">
        <v>11</v>
      </c>
      <c r="F660" s="413" t="s">
        <v>34</v>
      </c>
      <c r="G660" s="413" t="s">
        <v>35</v>
      </c>
      <c r="H660" s="416">
        <v>-500</v>
      </c>
      <c r="I660" s="425" t="s">
        <v>82</v>
      </c>
      <c r="J660" s="418">
        <v>4</v>
      </c>
      <c r="K660" s="419">
        <v>16</v>
      </c>
      <c r="L660" s="420"/>
      <c r="M660" s="420"/>
      <c r="X660" s="422"/>
      <c r="Y660" s="422"/>
    </row>
    <row r="661" spans="1:25" s="421" customFormat="1" x14ac:dyDescent="0.2">
      <c r="A661" s="413" t="s">
        <v>7</v>
      </c>
      <c r="B661" s="414">
        <v>42017</v>
      </c>
      <c r="C661" s="414">
        <v>42011</v>
      </c>
      <c r="D661" s="410">
        <v>2015</v>
      </c>
      <c r="E661" s="415" t="s">
        <v>11</v>
      </c>
      <c r="F661" s="413" t="s">
        <v>34</v>
      </c>
      <c r="G661" s="413" t="s">
        <v>35</v>
      </c>
      <c r="H661" s="416">
        <v>-625</v>
      </c>
      <c r="I661" s="425" t="s">
        <v>82</v>
      </c>
      <c r="J661" s="418">
        <v>5</v>
      </c>
      <c r="K661" s="419">
        <v>16</v>
      </c>
      <c r="L661" s="420"/>
      <c r="M661" s="420"/>
      <c r="X661" s="422"/>
      <c r="Y661" s="422"/>
    </row>
    <row r="662" spans="1:25" s="421" customFormat="1" x14ac:dyDescent="0.2">
      <c r="A662" s="413" t="s">
        <v>7</v>
      </c>
      <c r="B662" s="414">
        <v>42137</v>
      </c>
      <c r="C662" s="414">
        <v>42137</v>
      </c>
      <c r="D662" s="410">
        <v>2015</v>
      </c>
      <c r="E662" s="415" t="s">
        <v>11</v>
      </c>
      <c r="F662" s="413" t="s">
        <v>34</v>
      </c>
      <c r="G662" s="413" t="s">
        <v>35</v>
      </c>
      <c r="H662" s="416">
        <v>-375</v>
      </c>
      <c r="I662" s="425" t="s">
        <v>82</v>
      </c>
      <c r="J662" s="418">
        <v>3</v>
      </c>
      <c r="K662" s="419">
        <v>16</v>
      </c>
      <c r="L662" s="420"/>
      <c r="M662" s="420"/>
      <c r="X662" s="422"/>
      <c r="Y662" s="422"/>
    </row>
    <row r="663" spans="1:25" s="421" customFormat="1" x14ac:dyDescent="0.2">
      <c r="A663" s="413" t="s">
        <v>7</v>
      </c>
      <c r="B663" s="414">
        <v>42270</v>
      </c>
      <c r="C663" s="414">
        <v>42270</v>
      </c>
      <c r="D663" s="410">
        <v>2015</v>
      </c>
      <c r="E663" s="415" t="s">
        <v>11</v>
      </c>
      <c r="F663" s="413" t="s">
        <v>34</v>
      </c>
      <c r="G663" s="413" t="s">
        <v>35</v>
      </c>
      <c r="H663" s="416">
        <v>-425</v>
      </c>
      <c r="I663" s="425" t="s">
        <v>82</v>
      </c>
      <c r="J663" s="418"/>
      <c r="K663" s="419">
        <v>16</v>
      </c>
      <c r="L663" s="432" t="s">
        <v>337</v>
      </c>
      <c r="M663" s="432"/>
      <c r="X663" s="422"/>
      <c r="Y663" s="422"/>
    </row>
    <row r="664" spans="1:25" s="421" customFormat="1" x14ac:dyDescent="0.2">
      <c r="A664" s="413" t="s">
        <v>7</v>
      </c>
      <c r="B664" s="414">
        <v>42404</v>
      </c>
      <c r="C664" s="414">
        <v>42398</v>
      </c>
      <c r="D664" s="410">
        <v>2016</v>
      </c>
      <c r="E664" s="415" t="s">
        <v>11</v>
      </c>
      <c r="F664" s="413" t="s">
        <v>34</v>
      </c>
      <c r="G664" s="413" t="s">
        <v>35</v>
      </c>
      <c r="H664" s="416">
        <v>-500</v>
      </c>
      <c r="I664" s="425" t="s">
        <v>82</v>
      </c>
      <c r="J664" s="418">
        <v>5</v>
      </c>
      <c r="K664" s="419">
        <v>16</v>
      </c>
      <c r="L664" s="432" t="s">
        <v>216</v>
      </c>
      <c r="M664" s="432"/>
      <c r="X664" s="422"/>
      <c r="Y664" s="422"/>
    </row>
    <row r="665" spans="1:25" s="421" customFormat="1" x14ac:dyDescent="0.2">
      <c r="A665" s="413" t="s">
        <v>7</v>
      </c>
      <c r="B665" s="414">
        <v>42562</v>
      </c>
      <c r="C665" s="414">
        <v>42552</v>
      </c>
      <c r="D665" s="410">
        <v>2016</v>
      </c>
      <c r="E665" s="415" t="s">
        <v>11</v>
      </c>
      <c r="F665" s="413" t="s">
        <v>34</v>
      </c>
      <c r="G665" s="413" t="s">
        <v>35</v>
      </c>
      <c r="H665" s="416">
        <v>-500</v>
      </c>
      <c r="I665" s="425" t="s">
        <v>82</v>
      </c>
      <c r="J665" s="418">
        <v>5</v>
      </c>
      <c r="K665" s="419">
        <v>16</v>
      </c>
      <c r="L665" s="432" t="s">
        <v>340</v>
      </c>
      <c r="M665" s="432"/>
      <c r="X665" s="422"/>
      <c r="Y665" s="422"/>
    </row>
    <row r="666" spans="1:25" s="421" customFormat="1" x14ac:dyDescent="0.2">
      <c r="A666" s="413" t="s">
        <v>7</v>
      </c>
      <c r="B666" s="414">
        <v>42760</v>
      </c>
      <c r="C666" s="414">
        <v>42760</v>
      </c>
      <c r="D666" s="410">
        <v>2017</v>
      </c>
      <c r="E666" s="415" t="s">
        <v>11</v>
      </c>
      <c r="F666" s="410" t="s">
        <v>34</v>
      </c>
      <c r="G666" s="413" t="s">
        <v>35</v>
      </c>
      <c r="H666" s="416">
        <v>-500</v>
      </c>
      <c r="I666" s="425" t="s">
        <v>82</v>
      </c>
      <c r="J666" s="418">
        <v>5</v>
      </c>
      <c r="K666" s="419">
        <v>16</v>
      </c>
      <c r="L666" s="420"/>
      <c r="M666" s="420"/>
      <c r="X666" s="422"/>
      <c r="Y666" s="422"/>
    </row>
    <row r="667" spans="1:25" s="421" customFormat="1" x14ac:dyDescent="0.2">
      <c r="A667" s="413" t="s">
        <v>7</v>
      </c>
      <c r="B667" s="414">
        <v>43003</v>
      </c>
      <c r="C667" s="414">
        <v>42999</v>
      </c>
      <c r="D667" s="410">
        <v>2017</v>
      </c>
      <c r="E667" s="415" t="s">
        <v>11</v>
      </c>
      <c r="F667" s="410" t="s">
        <v>34</v>
      </c>
      <c r="G667" s="413" t="s">
        <v>35</v>
      </c>
      <c r="H667" s="416">
        <v>-700</v>
      </c>
      <c r="I667" s="425" t="s">
        <v>82</v>
      </c>
      <c r="J667" s="418">
        <v>7</v>
      </c>
      <c r="K667" s="419">
        <v>16</v>
      </c>
      <c r="L667" s="420"/>
      <c r="M667" s="420"/>
      <c r="X667" s="422"/>
      <c r="Y667" s="422"/>
    </row>
    <row r="668" spans="1:25" s="421" customFormat="1" x14ac:dyDescent="0.2">
      <c r="A668" s="413" t="s">
        <v>7</v>
      </c>
      <c r="B668" s="414">
        <v>43167</v>
      </c>
      <c r="C668" s="414">
        <v>43167</v>
      </c>
      <c r="D668" s="410">
        <v>2018</v>
      </c>
      <c r="E668" s="415" t="s">
        <v>11</v>
      </c>
      <c r="F668" s="410" t="s">
        <v>34</v>
      </c>
      <c r="G668" s="413" t="s">
        <v>35</v>
      </c>
      <c r="H668" s="416">
        <v>-500</v>
      </c>
      <c r="I668" s="425" t="s">
        <v>82</v>
      </c>
      <c r="J668" s="418">
        <v>5</v>
      </c>
      <c r="K668" s="419">
        <v>16</v>
      </c>
      <c r="L668" s="420"/>
      <c r="M668" s="420"/>
      <c r="X668" s="422"/>
      <c r="Y668" s="422"/>
    </row>
    <row r="669" spans="1:25" s="421" customFormat="1" x14ac:dyDescent="0.2">
      <c r="A669" s="413" t="s">
        <v>7</v>
      </c>
      <c r="B669" s="414">
        <v>43208</v>
      </c>
      <c r="C669" s="414">
        <v>43206</v>
      </c>
      <c r="D669" s="410">
        <v>2018</v>
      </c>
      <c r="E669" s="415" t="s">
        <v>11</v>
      </c>
      <c r="F669" s="413" t="s">
        <v>34</v>
      </c>
      <c r="G669" s="413" t="s">
        <v>35</v>
      </c>
      <c r="H669" s="416">
        <v>-500</v>
      </c>
      <c r="I669" s="425" t="s">
        <v>82</v>
      </c>
      <c r="J669" s="418">
        <v>5</v>
      </c>
      <c r="K669" s="419">
        <v>16</v>
      </c>
      <c r="L669" s="420"/>
      <c r="M669" s="420"/>
      <c r="X669" s="422"/>
      <c r="Y669" s="422"/>
    </row>
    <row r="670" spans="1:25" s="421" customFormat="1" x14ac:dyDescent="0.2">
      <c r="A670" s="413" t="s">
        <v>7</v>
      </c>
      <c r="B670" s="414">
        <v>43319</v>
      </c>
      <c r="C670" s="414">
        <v>43315</v>
      </c>
      <c r="D670" s="410">
        <v>2018</v>
      </c>
      <c r="E670" s="415" t="s">
        <v>11</v>
      </c>
      <c r="F670" s="413" t="s">
        <v>34</v>
      </c>
      <c r="G670" s="413" t="s">
        <v>35</v>
      </c>
      <c r="H670" s="416">
        <v>-100</v>
      </c>
      <c r="I670" s="425" t="s">
        <v>82</v>
      </c>
      <c r="J670" s="418">
        <v>1</v>
      </c>
      <c r="K670" s="419">
        <v>16</v>
      </c>
      <c r="L670" s="420"/>
      <c r="M670" s="420"/>
      <c r="X670" s="422"/>
      <c r="Y670" s="422"/>
    </row>
    <row r="671" spans="1:25" s="421" customFormat="1" x14ac:dyDescent="0.2">
      <c r="A671" s="413" t="s">
        <v>7</v>
      </c>
      <c r="B671" s="414">
        <v>43319</v>
      </c>
      <c r="C671" s="414">
        <v>43315</v>
      </c>
      <c r="D671" s="410">
        <v>2018</v>
      </c>
      <c r="E671" s="415" t="s">
        <v>11</v>
      </c>
      <c r="F671" s="413" t="s">
        <v>34</v>
      </c>
      <c r="G671" s="413" t="s">
        <v>35</v>
      </c>
      <c r="H671" s="416">
        <v>-100</v>
      </c>
      <c r="I671" s="425" t="s">
        <v>82</v>
      </c>
      <c r="J671" s="418">
        <v>1</v>
      </c>
      <c r="K671" s="419">
        <v>16</v>
      </c>
      <c r="L671" s="420"/>
      <c r="M671" s="420"/>
      <c r="X671" s="422"/>
      <c r="Y671" s="422"/>
    </row>
    <row r="672" spans="1:25" s="421" customFormat="1" x14ac:dyDescent="0.2">
      <c r="A672" s="413" t="s">
        <v>7</v>
      </c>
      <c r="B672" s="414">
        <v>43360</v>
      </c>
      <c r="C672" s="414">
        <v>43356</v>
      </c>
      <c r="D672" s="410">
        <v>2018</v>
      </c>
      <c r="E672" s="415" t="s">
        <v>11</v>
      </c>
      <c r="F672" s="414" t="s">
        <v>34</v>
      </c>
      <c r="G672" s="413" t="s">
        <v>35</v>
      </c>
      <c r="H672" s="416">
        <v>-100</v>
      </c>
      <c r="I672" s="425" t="s">
        <v>82</v>
      </c>
      <c r="J672" s="418">
        <v>1</v>
      </c>
      <c r="K672" s="419">
        <v>16</v>
      </c>
      <c r="L672" s="420"/>
      <c r="M672" s="420"/>
      <c r="X672" s="422"/>
      <c r="Y672" s="422"/>
    </row>
    <row r="673" spans="1:25" s="421" customFormat="1" x14ac:dyDescent="0.2">
      <c r="A673" s="413" t="s">
        <v>7</v>
      </c>
      <c r="B673" s="414">
        <v>43437</v>
      </c>
      <c r="C673" s="414">
        <v>43437</v>
      </c>
      <c r="D673" s="410">
        <v>2018</v>
      </c>
      <c r="E673" s="415" t="s">
        <v>11</v>
      </c>
      <c r="F673" s="414" t="s">
        <v>34</v>
      </c>
      <c r="G673" s="413" t="s">
        <v>35</v>
      </c>
      <c r="H673" s="416">
        <v>-300</v>
      </c>
      <c r="I673" s="425" t="s">
        <v>82</v>
      </c>
      <c r="J673" s="418">
        <v>3</v>
      </c>
      <c r="K673" s="419">
        <v>16</v>
      </c>
      <c r="L673" s="420"/>
      <c r="M673" s="420"/>
      <c r="X673" s="422"/>
      <c r="Y673" s="422"/>
    </row>
    <row r="674" spans="1:25" s="421" customFormat="1" x14ac:dyDescent="0.2">
      <c r="A674" s="413" t="s">
        <v>7</v>
      </c>
      <c r="B674" s="414">
        <v>43469</v>
      </c>
      <c r="C674" s="414">
        <v>43467</v>
      </c>
      <c r="D674" s="410">
        <v>2019</v>
      </c>
      <c r="E674" s="415" t="s">
        <v>11</v>
      </c>
      <c r="F674" s="414" t="s">
        <v>34</v>
      </c>
      <c r="G674" s="413" t="s">
        <v>35</v>
      </c>
      <c r="H674" s="416">
        <v>-100</v>
      </c>
      <c r="I674" s="425" t="s">
        <v>82</v>
      </c>
      <c r="J674" s="418">
        <v>1</v>
      </c>
      <c r="K674" s="419">
        <v>16</v>
      </c>
      <c r="L674" s="420"/>
      <c r="M674" s="420"/>
      <c r="X674" s="422"/>
      <c r="Y674" s="422"/>
    </row>
    <row r="675" spans="1:25" s="421" customFormat="1" x14ac:dyDescent="0.2">
      <c r="A675" s="413" t="s">
        <v>7</v>
      </c>
      <c r="B675" s="414">
        <v>43524</v>
      </c>
      <c r="C675" s="414">
        <v>43522</v>
      </c>
      <c r="D675" s="410">
        <v>2019</v>
      </c>
      <c r="E675" s="415" t="s">
        <v>11</v>
      </c>
      <c r="F675" s="413" t="s">
        <v>34</v>
      </c>
      <c r="G675" s="413" t="s">
        <v>35</v>
      </c>
      <c r="H675" s="416">
        <v>-300</v>
      </c>
      <c r="I675" s="425" t="s">
        <v>82</v>
      </c>
      <c r="J675" s="418">
        <v>3</v>
      </c>
      <c r="K675" s="419">
        <v>16</v>
      </c>
      <c r="L675" s="420"/>
      <c r="M675" s="420"/>
      <c r="X675" s="422"/>
      <c r="Y675" s="422"/>
    </row>
    <row r="676" spans="1:25" s="421" customFormat="1" x14ac:dyDescent="0.2">
      <c r="A676" s="413" t="s">
        <v>7</v>
      </c>
      <c r="B676" s="414">
        <v>43524</v>
      </c>
      <c r="C676" s="414">
        <v>43522</v>
      </c>
      <c r="D676" s="410">
        <v>2019</v>
      </c>
      <c r="E676" s="415" t="s">
        <v>11</v>
      </c>
      <c r="F676" s="413" t="s">
        <v>34</v>
      </c>
      <c r="G676" s="413" t="s">
        <v>35</v>
      </c>
      <c r="H676" s="416">
        <v>-8.9499999999999993</v>
      </c>
      <c r="I676" s="425" t="s">
        <v>83</v>
      </c>
      <c r="J676" s="418"/>
      <c r="K676" s="419">
        <v>16</v>
      </c>
      <c r="L676" s="420"/>
      <c r="M676" s="420"/>
      <c r="X676" s="422"/>
      <c r="Y676" s="422"/>
    </row>
    <row r="677" spans="1:25" s="421" customFormat="1" x14ac:dyDescent="0.2">
      <c r="A677" s="413" t="s">
        <v>7</v>
      </c>
      <c r="B677" s="414">
        <v>43564</v>
      </c>
      <c r="C677" s="414">
        <v>43561</v>
      </c>
      <c r="D677" s="410">
        <v>2019</v>
      </c>
      <c r="E677" s="415" t="s">
        <v>11</v>
      </c>
      <c r="F677" s="414" t="s">
        <v>34</v>
      </c>
      <c r="G677" s="413" t="s">
        <v>35</v>
      </c>
      <c r="H677" s="416">
        <v>-300</v>
      </c>
      <c r="I677" s="425" t="s">
        <v>82</v>
      </c>
      <c r="J677" s="418">
        <v>3</v>
      </c>
      <c r="K677" s="419">
        <v>16</v>
      </c>
      <c r="L677" s="420"/>
      <c r="M677" s="420"/>
      <c r="X677" s="422"/>
      <c r="Y677" s="422"/>
    </row>
    <row r="678" spans="1:25" s="421" customFormat="1" x14ac:dyDescent="0.2">
      <c r="A678" s="413" t="s">
        <v>7</v>
      </c>
      <c r="B678" s="414">
        <v>43564</v>
      </c>
      <c r="C678" s="414">
        <v>43561</v>
      </c>
      <c r="D678" s="410">
        <v>2019</v>
      </c>
      <c r="E678" s="415" t="s">
        <v>11</v>
      </c>
      <c r="F678" s="414" t="s">
        <v>34</v>
      </c>
      <c r="G678" s="413" t="s">
        <v>35</v>
      </c>
      <c r="H678" s="416">
        <v>-8.9499999999999993</v>
      </c>
      <c r="I678" s="425" t="s">
        <v>83</v>
      </c>
      <c r="J678" s="418"/>
      <c r="K678" s="419">
        <v>16</v>
      </c>
      <c r="L678" s="420"/>
      <c r="M678" s="420"/>
      <c r="X678" s="422"/>
      <c r="Y678" s="422"/>
    </row>
    <row r="679" spans="1:25" s="421" customFormat="1" x14ac:dyDescent="0.2">
      <c r="A679" s="413" t="s">
        <v>7</v>
      </c>
      <c r="B679" s="414">
        <v>43717</v>
      </c>
      <c r="C679" s="414">
        <v>43714</v>
      </c>
      <c r="D679" s="410">
        <v>2019</v>
      </c>
      <c r="E679" s="415" t="s">
        <v>11</v>
      </c>
      <c r="F679" s="414" t="s">
        <v>34</v>
      </c>
      <c r="G679" s="413" t="s">
        <v>35</v>
      </c>
      <c r="H679" s="416">
        <v>-300</v>
      </c>
      <c r="I679" s="425" t="s">
        <v>82</v>
      </c>
      <c r="J679" s="418">
        <v>3</v>
      </c>
      <c r="K679" s="419">
        <v>16</v>
      </c>
      <c r="L679" s="420"/>
      <c r="M679" s="420"/>
      <c r="X679" s="422"/>
      <c r="Y679" s="422"/>
    </row>
    <row r="680" spans="1:25" s="421" customFormat="1" x14ac:dyDescent="0.2">
      <c r="A680" s="413" t="s">
        <v>7</v>
      </c>
      <c r="B680" s="414">
        <v>43717</v>
      </c>
      <c r="C680" s="414">
        <v>43714</v>
      </c>
      <c r="D680" s="410">
        <v>2019</v>
      </c>
      <c r="E680" s="415" t="s">
        <v>11</v>
      </c>
      <c r="F680" s="414" t="s">
        <v>34</v>
      </c>
      <c r="G680" s="413" t="s">
        <v>35</v>
      </c>
      <c r="H680" s="416">
        <v>-8.9499999999999993</v>
      </c>
      <c r="I680" s="425" t="s">
        <v>83</v>
      </c>
      <c r="J680" s="418"/>
      <c r="K680" s="419">
        <v>16</v>
      </c>
      <c r="L680" s="420"/>
      <c r="M680" s="420"/>
      <c r="X680" s="422"/>
      <c r="Y680" s="422"/>
    </row>
    <row r="681" spans="1:25" s="421" customFormat="1" x14ac:dyDescent="0.2">
      <c r="A681" s="413" t="s">
        <v>7</v>
      </c>
      <c r="B681" s="414">
        <v>43829</v>
      </c>
      <c r="C681" s="414">
        <v>43825</v>
      </c>
      <c r="D681" s="410">
        <v>2019</v>
      </c>
      <c r="E681" s="415" t="s">
        <v>11</v>
      </c>
      <c r="F681" s="413" t="s">
        <v>34</v>
      </c>
      <c r="G681" s="413" t="s">
        <v>35</v>
      </c>
      <c r="H681" s="416">
        <v>-300</v>
      </c>
      <c r="I681" s="425" t="s">
        <v>82</v>
      </c>
      <c r="J681" s="418">
        <v>3</v>
      </c>
      <c r="K681" s="419">
        <v>16</v>
      </c>
      <c r="L681" s="420"/>
      <c r="M681" s="420"/>
      <c r="X681" s="422"/>
      <c r="Y681" s="422"/>
    </row>
    <row r="682" spans="1:25" s="421" customFormat="1" x14ac:dyDescent="0.2">
      <c r="A682" s="413" t="s">
        <v>7</v>
      </c>
      <c r="B682" s="414">
        <v>43829</v>
      </c>
      <c r="C682" s="414">
        <v>43825</v>
      </c>
      <c r="D682" s="410">
        <v>2019</v>
      </c>
      <c r="E682" s="415" t="s">
        <v>11</v>
      </c>
      <c r="F682" s="413" t="s">
        <v>34</v>
      </c>
      <c r="G682" s="413" t="s">
        <v>35</v>
      </c>
      <c r="H682" s="416">
        <v>-8.9499999999999993</v>
      </c>
      <c r="I682" s="425" t="s">
        <v>83</v>
      </c>
      <c r="J682" s="418"/>
      <c r="K682" s="419">
        <v>16</v>
      </c>
      <c r="L682" s="420"/>
      <c r="M682" s="420"/>
      <c r="X682" s="422"/>
      <c r="Y682" s="422"/>
    </row>
    <row r="683" spans="1:25" s="421" customFormat="1" x14ac:dyDescent="0.2">
      <c r="A683" s="413" t="s">
        <v>7</v>
      </c>
      <c r="B683" s="414">
        <v>39006</v>
      </c>
      <c r="C683" s="414">
        <v>38961</v>
      </c>
      <c r="D683" s="410">
        <v>2006</v>
      </c>
      <c r="E683" s="415" t="s">
        <v>58</v>
      </c>
      <c r="F683" s="413" t="s">
        <v>70</v>
      </c>
      <c r="G683" s="413" t="s">
        <v>35</v>
      </c>
      <c r="H683" s="416">
        <v>-150</v>
      </c>
      <c r="I683" s="425" t="s">
        <v>82</v>
      </c>
      <c r="J683" s="418"/>
      <c r="K683" s="419">
        <v>17</v>
      </c>
      <c r="L683" s="432" t="s">
        <v>397</v>
      </c>
      <c r="M683" s="432"/>
      <c r="X683" s="422"/>
      <c r="Y683" s="422"/>
    </row>
    <row r="684" spans="1:25" s="421" customFormat="1" x14ac:dyDescent="0.2">
      <c r="A684" s="413" t="s">
        <v>7</v>
      </c>
      <c r="B684" s="414">
        <v>39006</v>
      </c>
      <c r="C684" s="414">
        <v>38993</v>
      </c>
      <c r="D684" s="410">
        <v>2006</v>
      </c>
      <c r="E684" s="415" t="s">
        <v>58</v>
      </c>
      <c r="F684" s="413" t="s">
        <v>70</v>
      </c>
      <c r="G684" s="413" t="s">
        <v>35</v>
      </c>
      <c r="H684" s="416">
        <v>-150</v>
      </c>
      <c r="I684" s="425" t="s">
        <v>82</v>
      </c>
      <c r="J684" s="418"/>
      <c r="K684" s="419">
        <v>17</v>
      </c>
      <c r="L684" s="432" t="s">
        <v>398</v>
      </c>
      <c r="M684" s="432"/>
      <c r="X684" s="422"/>
      <c r="Y684" s="422"/>
    </row>
    <row r="685" spans="1:25" s="421" customFormat="1" x14ac:dyDescent="0.2">
      <c r="A685" s="413" t="s">
        <v>7</v>
      </c>
      <c r="B685" s="414">
        <v>39052</v>
      </c>
      <c r="C685" s="414">
        <v>39051</v>
      </c>
      <c r="D685" s="410">
        <v>2006</v>
      </c>
      <c r="E685" s="415" t="s">
        <v>58</v>
      </c>
      <c r="F685" s="413" t="s">
        <v>70</v>
      </c>
      <c r="G685" s="413" t="s">
        <v>35</v>
      </c>
      <c r="H685" s="416">
        <v>-90</v>
      </c>
      <c r="I685" s="425" t="s">
        <v>82</v>
      </c>
      <c r="J685" s="432"/>
      <c r="K685" s="419">
        <v>17</v>
      </c>
      <c r="M685" s="432"/>
      <c r="X685" s="422"/>
      <c r="Y685" s="422"/>
    </row>
    <row r="686" spans="1:25" s="421" customFormat="1" x14ac:dyDescent="0.2">
      <c r="A686" s="413" t="s">
        <v>7</v>
      </c>
      <c r="B686" s="414">
        <v>39052</v>
      </c>
      <c r="C686" s="414">
        <v>39051</v>
      </c>
      <c r="D686" s="410">
        <v>2006</v>
      </c>
      <c r="E686" s="415" t="s">
        <v>58</v>
      </c>
      <c r="F686" s="413" t="s">
        <v>70</v>
      </c>
      <c r="G686" s="413" t="s">
        <v>35</v>
      </c>
      <c r="H686" s="416">
        <v>-50</v>
      </c>
      <c r="I686" s="425" t="s">
        <v>82</v>
      </c>
      <c r="J686" s="432"/>
      <c r="K686" s="419">
        <v>17</v>
      </c>
      <c r="M686" s="432"/>
      <c r="X686" s="422"/>
      <c r="Y686" s="422"/>
    </row>
    <row r="687" spans="1:25" s="421" customFormat="1" x14ac:dyDescent="0.2">
      <c r="A687" s="413" t="s">
        <v>7</v>
      </c>
      <c r="B687" s="414">
        <v>39069</v>
      </c>
      <c r="C687" s="414">
        <v>39065</v>
      </c>
      <c r="D687" s="410">
        <v>2006</v>
      </c>
      <c r="E687" s="415" t="s">
        <v>58</v>
      </c>
      <c r="F687" s="413" t="s">
        <v>70</v>
      </c>
      <c r="G687" s="413" t="s">
        <v>35</v>
      </c>
      <c r="H687" s="416">
        <v>-160</v>
      </c>
      <c r="I687" s="425" t="s">
        <v>82</v>
      </c>
      <c r="J687" s="418"/>
      <c r="K687" s="419">
        <v>17</v>
      </c>
      <c r="L687" s="420"/>
      <c r="M687" s="420"/>
      <c r="X687" s="422"/>
      <c r="Y687" s="422"/>
    </row>
    <row r="688" spans="1:25" s="421" customFormat="1" x14ac:dyDescent="0.2">
      <c r="A688" s="413" t="s">
        <v>7</v>
      </c>
      <c r="B688" s="414">
        <v>39095</v>
      </c>
      <c r="C688" s="414">
        <v>39095</v>
      </c>
      <c r="D688" s="410">
        <v>2007</v>
      </c>
      <c r="E688" s="415" t="s">
        <v>58</v>
      </c>
      <c r="F688" s="410" t="s">
        <v>70</v>
      </c>
      <c r="G688" s="413" t="s">
        <v>35</v>
      </c>
      <c r="H688" s="416">
        <v>-160</v>
      </c>
      <c r="I688" s="425" t="s">
        <v>82</v>
      </c>
      <c r="J688" s="418">
        <v>1</v>
      </c>
      <c r="K688" s="419">
        <v>17</v>
      </c>
      <c r="L688" s="420"/>
      <c r="M688" s="420"/>
      <c r="X688" s="422"/>
      <c r="Y688" s="422"/>
    </row>
    <row r="689" spans="1:25" s="421" customFormat="1" x14ac:dyDescent="0.2">
      <c r="A689" s="413" t="s">
        <v>7</v>
      </c>
      <c r="B689" s="414">
        <v>39139</v>
      </c>
      <c r="C689" s="414">
        <v>39114</v>
      </c>
      <c r="D689" s="410">
        <v>2007</v>
      </c>
      <c r="E689" s="415" t="s">
        <v>58</v>
      </c>
      <c r="F689" s="413" t="s">
        <v>70</v>
      </c>
      <c r="G689" s="413" t="s">
        <v>35</v>
      </c>
      <c r="H689" s="416">
        <v>-160</v>
      </c>
      <c r="I689" s="425" t="s">
        <v>82</v>
      </c>
      <c r="J689" s="418">
        <v>1</v>
      </c>
      <c r="K689" s="419">
        <v>17</v>
      </c>
      <c r="L689" s="420"/>
      <c r="M689" s="420"/>
      <c r="X689" s="422"/>
      <c r="Y689" s="422"/>
    </row>
    <row r="690" spans="1:25" s="421" customFormat="1" x14ac:dyDescent="0.2">
      <c r="A690" s="413" t="s">
        <v>7</v>
      </c>
      <c r="B690" s="414">
        <v>39155</v>
      </c>
      <c r="C690" s="414">
        <v>39148</v>
      </c>
      <c r="D690" s="410">
        <v>2007</v>
      </c>
      <c r="E690" s="415" t="s">
        <v>58</v>
      </c>
      <c r="F690" s="413" t="s">
        <v>70</v>
      </c>
      <c r="G690" s="413" t="s">
        <v>35</v>
      </c>
      <c r="H690" s="416">
        <v>-160</v>
      </c>
      <c r="I690" s="425" t="s">
        <v>82</v>
      </c>
      <c r="J690" s="418">
        <v>1</v>
      </c>
      <c r="K690" s="419">
        <v>17</v>
      </c>
      <c r="L690" s="420"/>
      <c r="M690" s="420"/>
      <c r="X690" s="422"/>
      <c r="Y690" s="422"/>
    </row>
    <row r="691" spans="1:25" s="421" customFormat="1" x14ac:dyDescent="0.2">
      <c r="A691" s="413" t="s">
        <v>7</v>
      </c>
      <c r="B691" s="414">
        <v>39168</v>
      </c>
      <c r="C691" s="414">
        <v>39165</v>
      </c>
      <c r="D691" s="410">
        <v>2007</v>
      </c>
      <c r="E691" s="415" t="s">
        <v>58</v>
      </c>
      <c r="F691" s="413" t="s">
        <v>70</v>
      </c>
      <c r="G691" s="413" t="s">
        <v>35</v>
      </c>
      <c r="H691" s="416">
        <v>-60</v>
      </c>
      <c r="I691" s="425" t="s">
        <v>82</v>
      </c>
      <c r="J691" s="420" t="s">
        <v>215</v>
      </c>
      <c r="K691" s="419">
        <v>17</v>
      </c>
      <c r="M691" s="420"/>
      <c r="X691" s="422"/>
      <c r="Y691" s="422"/>
    </row>
    <row r="692" spans="1:25" s="421" customFormat="1" x14ac:dyDescent="0.2">
      <c r="A692" s="413" t="s">
        <v>7</v>
      </c>
      <c r="B692" s="414">
        <v>39195</v>
      </c>
      <c r="C692" s="414">
        <v>39195</v>
      </c>
      <c r="D692" s="410">
        <v>2007</v>
      </c>
      <c r="E692" s="415" t="s">
        <v>58</v>
      </c>
      <c r="F692" s="413" t="s">
        <v>70</v>
      </c>
      <c r="G692" s="413" t="s">
        <v>35</v>
      </c>
      <c r="H692" s="416">
        <v>-160</v>
      </c>
      <c r="I692" s="425" t="s">
        <v>82</v>
      </c>
      <c r="J692" s="418">
        <v>1</v>
      </c>
      <c r="K692" s="419">
        <v>17</v>
      </c>
      <c r="L692" s="420"/>
      <c r="M692" s="420"/>
      <c r="X692" s="422"/>
      <c r="Y692" s="422"/>
    </row>
    <row r="693" spans="1:25" s="421" customFormat="1" x14ac:dyDescent="0.2">
      <c r="A693" s="413" t="s">
        <v>7</v>
      </c>
      <c r="B693" s="414">
        <v>39207</v>
      </c>
      <c r="C693" s="414">
        <v>39207</v>
      </c>
      <c r="D693" s="410">
        <v>2007</v>
      </c>
      <c r="E693" s="415" t="s">
        <v>58</v>
      </c>
      <c r="F693" s="413" t="s">
        <v>70</v>
      </c>
      <c r="G693" s="413" t="s">
        <v>35</v>
      </c>
      <c r="H693" s="416">
        <v>-160</v>
      </c>
      <c r="I693" s="425" t="s">
        <v>82</v>
      </c>
      <c r="J693" s="418">
        <v>1</v>
      </c>
      <c r="K693" s="419">
        <v>17</v>
      </c>
      <c r="L693" s="420"/>
      <c r="M693" s="420"/>
      <c r="X693" s="422"/>
      <c r="Y693" s="422"/>
    </row>
    <row r="694" spans="1:25" s="421" customFormat="1" x14ac:dyDescent="0.2">
      <c r="A694" s="413" t="s">
        <v>7</v>
      </c>
      <c r="B694" s="414">
        <v>39248</v>
      </c>
      <c r="C694" s="414">
        <v>39246</v>
      </c>
      <c r="D694" s="410">
        <v>2007</v>
      </c>
      <c r="E694" s="415" t="s">
        <v>58</v>
      </c>
      <c r="F694" s="413" t="s">
        <v>70</v>
      </c>
      <c r="G694" s="413" t="s">
        <v>35</v>
      </c>
      <c r="H694" s="416">
        <v>-160</v>
      </c>
      <c r="I694" s="425" t="s">
        <v>82</v>
      </c>
      <c r="J694" s="418">
        <v>1</v>
      </c>
      <c r="K694" s="419">
        <v>17</v>
      </c>
      <c r="L694" s="420"/>
      <c r="M694" s="420"/>
      <c r="X694" s="422"/>
      <c r="Y694" s="422"/>
    </row>
    <row r="695" spans="1:25" s="421" customFormat="1" x14ac:dyDescent="0.2">
      <c r="A695" s="413" t="s">
        <v>7</v>
      </c>
      <c r="B695" s="414">
        <v>39277</v>
      </c>
      <c r="C695" s="414">
        <v>39276</v>
      </c>
      <c r="D695" s="410">
        <v>2007</v>
      </c>
      <c r="E695" s="415" t="s">
        <v>58</v>
      </c>
      <c r="F695" s="413" t="s">
        <v>70</v>
      </c>
      <c r="G695" s="413" t="s">
        <v>35</v>
      </c>
      <c r="H695" s="416">
        <v>-160</v>
      </c>
      <c r="I695" s="425" t="s">
        <v>82</v>
      </c>
      <c r="J695" s="418">
        <v>1</v>
      </c>
      <c r="K695" s="419">
        <v>17</v>
      </c>
      <c r="L695" s="420"/>
      <c r="M695" s="420"/>
      <c r="X695" s="422"/>
      <c r="Y695" s="422"/>
    </row>
    <row r="696" spans="1:25" s="421" customFormat="1" x14ac:dyDescent="0.2">
      <c r="A696" s="413" t="s">
        <v>7</v>
      </c>
      <c r="B696" s="414">
        <v>39303</v>
      </c>
      <c r="C696" s="414">
        <v>39303</v>
      </c>
      <c r="D696" s="410">
        <v>2007</v>
      </c>
      <c r="E696" s="415" t="s">
        <v>58</v>
      </c>
      <c r="F696" s="413" t="s">
        <v>70</v>
      </c>
      <c r="G696" s="413" t="s">
        <v>35</v>
      </c>
      <c r="H696" s="416">
        <v>-160</v>
      </c>
      <c r="I696" s="425" t="s">
        <v>82</v>
      </c>
      <c r="J696" s="418">
        <v>1</v>
      </c>
      <c r="K696" s="419">
        <v>17</v>
      </c>
      <c r="L696" s="420"/>
      <c r="M696" s="420"/>
      <c r="X696" s="422"/>
      <c r="Y696" s="422"/>
    </row>
    <row r="697" spans="1:25" s="421" customFormat="1" x14ac:dyDescent="0.2">
      <c r="A697" s="413" t="s">
        <v>7</v>
      </c>
      <c r="B697" s="414">
        <v>39333</v>
      </c>
      <c r="C697" s="414">
        <v>39332</v>
      </c>
      <c r="D697" s="410">
        <v>2007</v>
      </c>
      <c r="E697" s="415" t="s">
        <v>58</v>
      </c>
      <c r="F697" s="413" t="s">
        <v>70</v>
      </c>
      <c r="G697" s="413" t="s">
        <v>35</v>
      </c>
      <c r="H697" s="416">
        <v>-160</v>
      </c>
      <c r="I697" s="425" t="s">
        <v>82</v>
      </c>
      <c r="J697" s="418">
        <v>1</v>
      </c>
      <c r="K697" s="419">
        <v>17</v>
      </c>
      <c r="L697" s="420"/>
      <c r="M697" s="420"/>
      <c r="X697" s="422"/>
      <c r="Y697" s="422"/>
    </row>
    <row r="698" spans="1:25" s="421" customFormat="1" x14ac:dyDescent="0.2">
      <c r="A698" s="413" t="s">
        <v>7</v>
      </c>
      <c r="B698" s="414">
        <v>39388</v>
      </c>
      <c r="C698" s="414">
        <v>39367</v>
      </c>
      <c r="D698" s="410">
        <v>2007</v>
      </c>
      <c r="E698" s="415" t="s">
        <v>58</v>
      </c>
      <c r="F698" s="413" t="s">
        <v>70</v>
      </c>
      <c r="G698" s="413" t="s">
        <v>35</v>
      </c>
      <c r="H698" s="416">
        <v>-160</v>
      </c>
      <c r="I698" s="425" t="s">
        <v>82</v>
      </c>
      <c r="J698" s="418">
        <v>1</v>
      </c>
      <c r="K698" s="419">
        <v>17</v>
      </c>
      <c r="L698" s="420"/>
      <c r="M698" s="420"/>
      <c r="X698" s="422"/>
      <c r="Y698" s="422"/>
    </row>
    <row r="699" spans="1:25" s="421" customFormat="1" x14ac:dyDescent="0.2">
      <c r="A699" s="413" t="s">
        <v>7</v>
      </c>
      <c r="B699" s="414">
        <v>39402</v>
      </c>
      <c r="C699" s="414">
        <v>39401</v>
      </c>
      <c r="D699" s="410">
        <v>2007</v>
      </c>
      <c r="E699" s="415" t="s">
        <v>58</v>
      </c>
      <c r="F699" s="413" t="s">
        <v>70</v>
      </c>
      <c r="G699" s="413" t="s">
        <v>35</v>
      </c>
      <c r="H699" s="416">
        <v>-160</v>
      </c>
      <c r="I699" s="425" t="s">
        <v>82</v>
      </c>
      <c r="J699" s="418">
        <v>1</v>
      </c>
      <c r="K699" s="419">
        <v>17</v>
      </c>
      <c r="L699" s="420"/>
      <c r="M699" s="420"/>
      <c r="X699" s="422"/>
      <c r="Y699" s="422"/>
    </row>
    <row r="700" spans="1:25" s="421" customFormat="1" x14ac:dyDescent="0.2">
      <c r="A700" s="413" t="s">
        <v>7</v>
      </c>
      <c r="B700" s="414">
        <v>39440</v>
      </c>
      <c r="C700" s="414">
        <v>39432</v>
      </c>
      <c r="D700" s="410">
        <v>2007</v>
      </c>
      <c r="E700" s="415" t="s">
        <v>58</v>
      </c>
      <c r="F700" s="413" t="s">
        <v>70</v>
      </c>
      <c r="G700" s="413" t="s">
        <v>35</v>
      </c>
      <c r="H700" s="416">
        <v>-160</v>
      </c>
      <c r="I700" s="425" t="s">
        <v>82</v>
      </c>
      <c r="J700" s="418">
        <v>1</v>
      </c>
      <c r="K700" s="419">
        <v>17</v>
      </c>
      <c r="L700" s="420"/>
      <c r="M700" s="420"/>
      <c r="X700" s="422"/>
      <c r="Y700" s="422"/>
    </row>
    <row r="701" spans="1:25" s="421" customFormat="1" x14ac:dyDescent="0.2">
      <c r="A701" s="413" t="s">
        <v>7</v>
      </c>
      <c r="B701" s="414">
        <v>39483</v>
      </c>
      <c r="C701" s="414">
        <v>39477</v>
      </c>
      <c r="D701" s="410">
        <v>2008</v>
      </c>
      <c r="E701" s="415" t="s">
        <v>58</v>
      </c>
      <c r="F701" s="413" t="s">
        <v>70</v>
      </c>
      <c r="G701" s="413" t="s">
        <v>35</v>
      </c>
      <c r="H701" s="416">
        <v>-160</v>
      </c>
      <c r="I701" s="425" t="s">
        <v>82</v>
      </c>
      <c r="J701" s="418">
        <v>1</v>
      </c>
      <c r="K701" s="419">
        <v>17</v>
      </c>
      <c r="L701" s="420"/>
      <c r="M701" s="420"/>
      <c r="X701" s="422"/>
      <c r="Y701" s="422"/>
    </row>
    <row r="702" spans="1:25" s="421" customFormat="1" x14ac:dyDescent="0.2">
      <c r="A702" s="413" t="s">
        <v>7</v>
      </c>
      <c r="B702" s="414">
        <v>39485</v>
      </c>
      <c r="C702" s="414">
        <v>39484</v>
      </c>
      <c r="D702" s="410">
        <v>2008</v>
      </c>
      <c r="E702" s="415" t="s">
        <v>58</v>
      </c>
      <c r="F702" s="413" t="s">
        <v>70</v>
      </c>
      <c r="G702" s="413" t="s">
        <v>35</v>
      </c>
      <c r="H702" s="416">
        <v>-160</v>
      </c>
      <c r="I702" s="425" t="s">
        <v>82</v>
      </c>
      <c r="J702" s="418">
        <v>1</v>
      </c>
      <c r="K702" s="419">
        <v>17</v>
      </c>
      <c r="L702" s="420"/>
      <c r="M702" s="420"/>
      <c r="X702" s="422"/>
      <c r="Y702" s="422"/>
    </row>
    <row r="703" spans="1:25" s="421" customFormat="1" x14ac:dyDescent="0.2">
      <c r="A703" s="413" t="s">
        <v>7</v>
      </c>
      <c r="B703" s="414">
        <v>39513</v>
      </c>
      <c r="C703" s="414">
        <v>39512</v>
      </c>
      <c r="D703" s="410">
        <v>2008</v>
      </c>
      <c r="E703" s="415" t="s">
        <v>58</v>
      </c>
      <c r="F703" s="413" t="s">
        <v>70</v>
      </c>
      <c r="G703" s="413" t="s">
        <v>35</v>
      </c>
      <c r="H703" s="416">
        <v>-160</v>
      </c>
      <c r="I703" s="425" t="s">
        <v>82</v>
      </c>
      <c r="J703" s="418">
        <v>1</v>
      </c>
      <c r="K703" s="419">
        <v>17</v>
      </c>
      <c r="L703" s="420"/>
      <c r="M703" s="420"/>
      <c r="X703" s="422"/>
      <c r="Y703" s="422"/>
    </row>
    <row r="704" spans="1:25" s="421" customFormat="1" x14ac:dyDescent="0.2">
      <c r="A704" s="413" t="s">
        <v>7</v>
      </c>
      <c r="B704" s="414">
        <v>39541</v>
      </c>
      <c r="C704" s="414">
        <v>39540</v>
      </c>
      <c r="D704" s="410">
        <v>2008</v>
      </c>
      <c r="E704" s="415" t="s">
        <v>58</v>
      </c>
      <c r="F704" s="413" t="s">
        <v>70</v>
      </c>
      <c r="G704" s="413" t="s">
        <v>35</v>
      </c>
      <c r="H704" s="416">
        <v>-160</v>
      </c>
      <c r="I704" s="425" t="s">
        <v>82</v>
      </c>
      <c r="J704" s="418">
        <v>1</v>
      </c>
      <c r="K704" s="419">
        <v>17</v>
      </c>
      <c r="L704" s="420"/>
      <c r="M704" s="420"/>
      <c r="X704" s="422"/>
      <c r="Y704" s="422"/>
    </row>
    <row r="705" spans="1:25" s="421" customFormat="1" x14ac:dyDescent="0.2">
      <c r="A705" s="413" t="s">
        <v>7</v>
      </c>
      <c r="B705" s="414">
        <v>39615</v>
      </c>
      <c r="C705" s="414">
        <v>39611</v>
      </c>
      <c r="D705" s="410">
        <v>2008</v>
      </c>
      <c r="E705" s="415" t="s">
        <v>58</v>
      </c>
      <c r="F705" s="413" t="s">
        <v>70</v>
      </c>
      <c r="G705" s="413" t="s">
        <v>35</v>
      </c>
      <c r="H705" s="416">
        <v>-160</v>
      </c>
      <c r="I705" s="425" t="s">
        <v>82</v>
      </c>
      <c r="J705" s="418">
        <v>1</v>
      </c>
      <c r="K705" s="419">
        <v>17</v>
      </c>
      <c r="L705" s="420"/>
      <c r="M705" s="420"/>
      <c r="X705" s="422"/>
      <c r="Y705" s="422"/>
    </row>
    <row r="706" spans="1:25" s="421" customFormat="1" x14ac:dyDescent="0.2">
      <c r="A706" s="413" t="s">
        <v>7</v>
      </c>
      <c r="B706" s="414">
        <v>39650</v>
      </c>
      <c r="C706" s="414">
        <v>39638</v>
      </c>
      <c r="D706" s="410">
        <v>2008</v>
      </c>
      <c r="E706" s="415" t="s">
        <v>58</v>
      </c>
      <c r="F706" s="413" t="s">
        <v>70</v>
      </c>
      <c r="G706" s="413" t="s">
        <v>35</v>
      </c>
      <c r="H706" s="416">
        <v>-160</v>
      </c>
      <c r="I706" s="425" t="s">
        <v>82</v>
      </c>
      <c r="J706" s="418">
        <v>1</v>
      </c>
      <c r="K706" s="419">
        <v>17</v>
      </c>
      <c r="L706" s="420"/>
      <c r="M706" s="420"/>
      <c r="X706" s="422"/>
      <c r="Y706" s="422"/>
    </row>
    <row r="707" spans="1:25" s="421" customFormat="1" x14ac:dyDescent="0.2">
      <c r="A707" s="413" t="s">
        <v>7</v>
      </c>
      <c r="B707" s="414">
        <v>39696</v>
      </c>
      <c r="C707" s="414">
        <v>39681</v>
      </c>
      <c r="D707" s="410">
        <v>2008</v>
      </c>
      <c r="E707" s="415" t="s">
        <v>58</v>
      </c>
      <c r="F707" s="413" t="s">
        <v>70</v>
      </c>
      <c r="G707" s="413" t="s">
        <v>35</v>
      </c>
      <c r="H707" s="416">
        <v>-160</v>
      </c>
      <c r="I707" s="425" t="s">
        <v>82</v>
      </c>
      <c r="J707" s="418">
        <v>1</v>
      </c>
      <c r="K707" s="419">
        <v>17</v>
      </c>
      <c r="L707" s="420"/>
      <c r="M707" s="420"/>
      <c r="X707" s="422"/>
      <c r="Y707" s="422"/>
    </row>
    <row r="708" spans="1:25" s="421" customFormat="1" x14ac:dyDescent="0.2">
      <c r="A708" s="413" t="s">
        <v>7</v>
      </c>
      <c r="B708" s="414">
        <v>39696</v>
      </c>
      <c r="C708" s="414">
        <v>39695</v>
      </c>
      <c r="D708" s="410">
        <v>2008</v>
      </c>
      <c r="E708" s="415" t="s">
        <v>58</v>
      </c>
      <c r="F708" s="413" t="s">
        <v>70</v>
      </c>
      <c r="G708" s="413" t="s">
        <v>35</v>
      </c>
      <c r="H708" s="416">
        <v>-160</v>
      </c>
      <c r="I708" s="425" t="s">
        <v>82</v>
      </c>
      <c r="J708" s="418">
        <v>1</v>
      </c>
      <c r="K708" s="419">
        <v>17</v>
      </c>
      <c r="L708" s="420"/>
      <c r="M708" s="420"/>
      <c r="X708" s="422"/>
      <c r="Y708" s="422"/>
    </row>
    <row r="709" spans="1:25" s="421" customFormat="1" x14ac:dyDescent="0.2">
      <c r="A709" s="413" t="s">
        <v>7</v>
      </c>
      <c r="B709" s="414">
        <v>39743</v>
      </c>
      <c r="C709" s="414">
        <v>39739</v>
      </c>
      <c r="D709" s="410">
        <v>2008</v>
      </c>
      <c r="E709" s="415" t="s">
        <v>58</v>
      </c>
      <c r="F709" s="413" t="s">
        <v>70</v>
      </c>
      <c r="G709" s="413" t="s">
        <v>35</v>
      </c>
      <c r="H709" s="416">
        <v>-160</v>
      </c>
      <c r="I709" s="425" t="s">
        <v>82</v>
      </c>
      <c r="J709" s="418">
        <v>1</v>
      </c>
      <c r="K709" s="419">
        <v>17</v>
      </c>
      <c r="L709" s="420"/>
      <c r="M709" s="420"/>
      <c r="X709" s="422"/>
      <c r="Y709" s="422"/>
    </row>
    <row r="710" spans="1:25" s="421" customFormat="1" x14ac:dyDescent="0.2">
      <c r="A710" s="413" t="s">
        <v>7</v>
      </c>
      <c r="B710" s="414">
        <v>39783</v>
      </c>
      <c r="C710" s="414">
        <v>39773</v>
      </c>
      <c r="D710" s="410">
        <v>2008</v>
      </c>
      <c r="E710" s="415" t="s">
        <v>58</v>
      </c>
      <c r="F710" s="413" t="s">
        <v>70</v>
      </c>
      <c r="G710" s="413" t="s">
        <v>35</v>
      </c>
      <c r="H710" s="416">
        <v>-160</v>
      </c>
      <c r="I710" s="425" t="s">
        <v>82</v>
      </c>
      <c r="J710" s="418">
        <v>1</v>
      </c>
      <c r="K710" s="419">
        <v>17</v>
      </c>
      <c r="L710" s="420"/>
      <c r="M710" s="420"/>
      <c r="X710" s="422"/>
      <c r="Y710" s="422"/>
    </row>
    <row r="711" spans="1:25" s="421" customFormat="1" x14ac:dyDescent="0.2">
      <c r="A711" s="413" t="s">
        <v>7</v>
      </c>
      <c r="B711" s="414">
        <v>39787</v>
      </c>
      <c r="C711" s="414">
        <v>39786</v>
      </c>
      <c r="D711" s="410">
        <v>2008</v>
      </c>
      <c r="E711" s="415" t="s">
        <v>58</v>
      </c>
      <c r="F711" s="413" t="s">
        <v>70</v>
      </c>
      <c r="G711" s="413" t="s">
        <v>35</v>
      </c>
      <c r="H711" s="416">
        <v>-160</v>
      </c>
      <c r="I711" s="425" t="s">
        <v>82</v>
      </c>
      <c r="J711" s="418">
        <v>1</v>
      </c>
      <c r="K711" s="419">
        <v>17</v>
      </c>
      <c r="L711" s="420"/>
      <c r="M711" s="420"/>
      <c r="X711" s="422"/>
      <c r="Y711" s="422"/>
    </row>
    <row r="712" spans="1:25" s="421" customFormat="1" x14ac:dyDescent="0.2">
      <c r="A712" s="413" t="s">
        <v>7</v>
      </c>
      <c r="B712" s="414">
        <v>39835</v>
      </c>
      <c r="C712" s="414">
        <v>39830</v>
      </c>
      <c r="D712" s="410">
        <v>2009</v>
      </c>
      <c r="E712" s="415" t="s">
        <v>58</v>
      </c>
      <c r="F712" s="413" t="s">
        <v>70</v>
      </c>
      <c r="G712" s="413" t="s">
        <v>35</v>
      </c>
      <c r="H712" s="416">
        <v>-160</v>
      </c>
      <c r="I712" s="425" t="s">
        <v>82</v>
      </c>
      <c r="J712" s="418">
        <v>1</v>
      </c>
      <c r="K712" s="419">
        <v>17</v>
      </c>
      <c r="L712" s="420"/>
      <c r="M712" s="420"/>
      <c r="X712" s="422"/>
      <c r="Y712" s="422"/>
    </row>
    <row r="713" spans="1:25" s="421" customFormat="1" x14ac:dyDescent="0.2">
      <c r="A713" s="413" t="s">
        <v>7</v>
      </c>
      <c r="B713" s="414">
        <v>39857</v>
      </c>
      <c r="C713" s="414">
        <v>39849</v>
      </c>
      <c r="D713" s="410">
        <v>2009</v>
      </c>
      <c r="E713" s="415" t="s">
        <v>58</v>
      </c>
      <c r="F713" s="413" t="s">
        <v>70</v>
      </c>
      <c r="G713" s="413" t="s">
        <v>35</v>
      </c>
      <c r="H713" s="416">
        <v>-160</v>
      </c>
      <c r="I713" s="425" t="s">
        <v>82</v>
      </c>
      <c r="J713" s="418">
        <v>1</v>
      </c>
      <c r="K713" s="419">
        <v>17</v>
      </c>
      <c r="L713" s="420"/>
      <c r="M713" s="420"/>
      <c r="X713" s="422"/>
      <c r="Y713" s="422"/>
    </row>
    <row r="714" spans="1:25" s="421" customFormat="1" x14ac:dyDescent="0.2">
      <c r="A714" s="413" t="s">
        <v>7</v>
      </c>
      <c r="B714" s="414">
        <v>39891</v>
      </c>
      <c r="C714" s="414">
        <v>39891</v>
      </c>
      <c r="D714" s="410">
        <v>2009</v>
      </c>
      <c r="E714" s="415" t="s">
        <v>58</v>
      </c>
      <c r="F714" s="413" t="s">
        <v>70</v>
      </c>
      <c r="G714" s="413" t="s">
        <v>35</v>
      </c>
      <c r="H714" s="416">
        <v>-160</v>
      </c>
      <c r="I714" s="425" t="s">
        <v>82</v>
      </c>
      <c r="J714" s="418">
        <v>1</v>
      </c>
      <c r="K714" s="419">
        <v>17</v>
      </c>
      <c r="L714" s="420"/>
      <c r="M714" s="420"/>
      <c r="X714" s="422"/>
      <c r="Y714" s="422"/>
    </row>
    <row r="715" spans="1:25" s="421" customFormat="1" x14ac:dyDescent="0.2">
      <c r="A715" s="413" t="s">
        <v>7</v>
      </c>
      <c r="B715" s="414">
        <v>39941</v>
      </c>
      <c r="C715" s="414">
        <v>39929</v>
      </c>
      <c r="D715" s="410">
        <v>2009</v>
      </c>
      <c r="E715" s="415" t="s">
        <v>58</v>
      </c>
      <c r="F715" s="413" t="s">
        <v>70</v>
      </c>
      <c r="G715" s="413" t="s">
        <v>35</v>
      </c>
      <c r="H715" s="416">
        <v>-160</v>
      </c>
      <c r="I715" s="425" t="s">
        <v>82</v>
      </c>
      <c r="J715" s="418">
        <v>1</v>
      </c>
      <c r="K715" s="419">
        <v>17</v>
      </c>
      <c r="L715" s="420"/>
      <c r="M715" s="420"/>
      <c r="X715" s="422"/>
      <c r="Y715" s="422"/>
    </row>
    <row r="716" spans="1:25" s="421" customFormat="1" x14ac:dyDescent="0.2">
      <c r="A716" s="413" t="s">
        <v>7</v>
      </c>
      <c r="B716" s="414">
        <v>39941</v>
      </c>
      <c r="C716" s="414">
        <v>39941</v>
      </c>
      <c r="D716" s="410">
        <v>2009</v>
      </c>
      <c r="E716" s="415" t="s">
        <v>58</v>
      </c>
      <c r="F716" s="413" t="s">
        <v>70</v>
      </c>
      <c r="G716" s="413" t="s">
        <v>35</v>
      </c>
      <c r="H716" s="416">
        <v>-160</v>
      </c>
      <c r="I716" s="425" t="s">
        <v>82</v>
      </c>
      <c r="J716" s="418">
        <v>1</v>
      </c>
      <c r="K716" s="419">
        <v>17</v>
      </c>
      <c r="L716" s="420"/>
      <c r="M716" s="420"/>
      <c r="X716" s="422"/>
      <c r="Y716" s="422"/>
    </row>
    <row r="717" spans="1:25" s="421" customFormat="1" x14ac:dyDescent="0.2">
      <c r="A717" s="413" t="s">
        <v>7</v>
      </c>
      <c r="B717" s="414">
        <v>39996</v>
      </c>
      <c r="C717" s="414">
        <v>39993</v>
      </c>
      <c r="D717" s="410">
        <v>2009</v>
      </c>
      <c r="E717" s="415" t="s">
        <v>58</v>
      </c>
      <c r="F717" s="413" t="s">
        <v>70</v>
      </c>
      <c r="G717" s="413" t="s">
        <v>35</v>
      </c>
      <c r="H717" s="416">
        <v>-160</v>
      </c>
      <c r="I717" s="425" t="s">
        <v>82</v>
      </c>
      <c r="J717" s="418">
        <v>1</v>
      </c>
      <c r="K717" s="419">
        <v>17</v>
      </c>
      <c r="L717" s="420"/>
      <c r="M717" s="420"/>
      <c r="X717" s="422"/>
      <c r="Y717" s="422"/>
    </row>
    <row r="718" spans="1:25" s="421" customFormat="1" x14ac:dyDescent="0.2">
      <c r="A718" s="413" t="s">
        <v>7</v>
      </c>
      <c r="B718" s="414">
        <v>40023</v>
      </c>
      <c r="C718" s="414">
        <v>40015</v>
      </c>
      <c r="D718" s="410">
        <v>2009</v>
      </c>
      <c r="E718" s="415" t="s">
        <v>58</v>
      </c>
      <c r="F718" s="413" t="s">
        <v>70</v>
      </c>
      <c r="G718" s="413" t="s">
        <v>35</v>
      </c>
      <c r="H718" s="416">
        <v>-160</v>
      </c>
      <c r="I718" s="425" t="s">
        <v>82</v>
      </c>
      <c r="J718" s="418">
        <v>1</v>
      </c>
      <c r="K718" s="419">
        <v>17</v>
      </c>
      <c r="L718" s="420"/>
      <c r="M718" s="420"/>
      <c r="X718" s="422"/>
      <c r="Y718" s="422"/>
    </row>
    <row r="719" spans="1:25" s="421" customFormat="1" x14ac:dyDescent="0.2">
      <c r="A719" s="413" t="s">
        <v>7</v>
      </c>
      <c r="B719" s="414">
        <v>40053</v>
      </c>
      <c r="C719" s="414">
        <v>40040</v>
      </c>
      <c r="D719" s="410">
        <v>2009</v>
      </c>
      <c r="E719" s="415" t="s">
        <v>58</v>
      </c>
      <c r="F719" s="413" t="s">
        <v>70</v>
      </c>
      <c r="G719" s="413" t="s">
        <v>35</v>
      </c>
      <c r="H719" s="416">
        <v>-160</v>
      </c>
      <c r="I719" s="425" t="s">
        <v>82</v>
      </c>
      <c r="J719" s="418">
        <v>1</v>
      </c>
      <c r="K719" s="419">
        <v>17</v>
      </c>
      <c r="L719" s="420"/>
      <c r="M719" s="420"/>
      <c r="X719" s="422"/>
      <c r="Y719" s="422"/>
    </row>
    <row r="720" spans="1:25" s="421" customFormat="1" x14ac:dyDescent="0.2">
      <c r="A720" s="413" t="s">
        <v>7</v>
      </c>
      <c r="B720" s="414">
        <v>40107</v>
      </c>
      <c r="C720" s="414">
        <v>40107</v>
      </c>
      <c r="D720" s="410">
        <v>2009</v>
      </c>
      <c r="E720" s="415" t="s">
        <v>58</v>
      </c>
      <c r="F720" s="413" t="s">
        <v>34</v>
      </c>
      <c r="G720" s="413" t="s">
        <v>35</v>
      </c>
      <c r="H720" s="416">
        <v>-160</v>
      </c>
      <c r="I720" s="425" t="s">
        <v>82</v>
      </c>
      <c r="J720" s="418">
        <v>1</v>
      </c>
      <c r="K720" s="419">
        <v>17</v>
      </c>
      <c r="L720" s="420"/>
      <c r="M720" s="420"/>
      <c r="X720" s="422"/>
      <c r="Y720" s="422"/>
    </row>
    <row r="721" spans="1:25" s="421" customFormat="1" x14ac:dyDescent="0.2">
      <c r="A721" s="413" t="s">
        <v>7</v>
      </c>
      <c r="B721" s="414">
        <v>40107</v>
      </c>
      <c r="C721" s="414">
        <v>40107</v>
      </c>
      <c r="D721" s="410">
        <v>2009</v>
      </c>
      <c r="E721" s="415" t="s">
        <v>58</v>
      </c>
      <c r="F721" s="413" t="s">
        <v>34</v>
      </c>
      <c r="G721" s="413" t="s">
        <v>35</v>
      </c>
      <c r="H721" s="416">
        <v>-160</v>
      </c>
      <c r="I721" s="425" t="s">
        <v>82</v>
      </c>
      <c r="J721" s="418">
        <v>1</v>
      </c>
      <c r="K721" s="419">
        <v>17</v>
      </c>
      <c r="L721" s="420"/>
      <c r="M721" s="420"/>
      <c r="X721" s="422"/>
      <c r="Y721" s="422"/>
    </row>
    <row r="722" spans="1:25" s="421" customFormat="1" x14ac:dyDescent="0.2">
      <c r="A722" s="413" t="s">
        <v>7</v>
      </c>
      <c r="B722" s="414">
        <v>40127</v>
      </c>
      <c r="C722" s="414">
        <v>40125</v>
      </c>
      <c r="D722" s="410">
        <v>2009</v>
      </c>
      <c r="E722" s="415" t="s">
        <v>58</v>
      </c>
      <c r="F722" s="413" t="s">
        <v>34</v>
      </c>
      <c r="G722" s="413" t="s">
        <v>35</v>
      </c>
      <c r="H722" s="416">
        <v>-160</v>
      </c>
      <c r="I722" s="425" t="s">
        <v>82</v>
      </c>
      <c r="J722" s="418">
        <v>1</v>
      </c>
      <c r="K722" s="419">
        <v>17</v>
      </c>
      <c r="L722" s="420"/>
      <c r="M722" s="420"/>
      <c r="X722" s="422"/>
      <c r="Y722" s="422"/>
    </row>
    <row r="723" spans="1:25" s="421" customFormat="1" x14ac:dyDescent="0.2">
      <c r="A723" s="413" t="s">
        <v>7</v>
      </c>
      <c r="B723" s="414">
        <v>40151</v>
      </c>
      <c r="C723" s="414">
        <v>40150</v>
      </c>
      <c r="D723" s="410">
        <v>2009</v>
      </c>
      <c r="E723" s="415" t="s">
        <v>58</v>
      </c>
      <c r="F723" s="413" t="s">
        <v>34</v>
      </c>
      <c r="G723" s="413" t="s">
        <v>35</v>
      </c>
      <c r="H723" s="416">
        <v>-160</v>
      </c>
      <c r="I723" s="425" t="s">
        <v>82</v>
      </c>
      <c r="J723" s="418">
        <v>1</v>
      </c>
      <c r="K723" s="419">
        <v>17</v>
      </c>
      <c r="L723" s="420"/>
      <c r="M723" s="420"/>
      <c r="X723" s="422"/>
      <c r="Y723" s="422"/>
    </row>
    <row r="724" spans="1:25" s="421" customFormat="1" x14ac:dyDescent="0.2">
      <c r="A724" s="413" t="s">
        <v>7</v>
      </c>
      <c r="B724" s="414">
        <v>40151</v>
      </c>
      <c r="C724" s="414">
        <v>40150</v>
      </c>
      <c r="D724" s="410">
        <v>2009</v>
      </c>
      <c r="E724" s="415" t="s">
        <v>58</v>
      </c>
      <c r="F724" s="413" t="s">
        <v>34</v>
      </c>
      <c r="G724" s="413" t="s">
        <v>35</v>
      </c>
      <c r="H724" s="416">
        <v>-160</v>
      </c>
      <c r="I724" s="425" t="s">
        <v>82</v>
      </c>
      <c r="J724" s="418">
        <v>1</v>
      </c>
      <c r="K724" s="419">
        <v>17</v>
      </c>
      <c r="L724" s="420"/>
      <c r="M724" s="420"/>
      <c r="X724" s="422"/>
      <c r="Y724" s="422"/>
    </row>
    <row r="725" spans="1:25" s="421" customFormat="1" x14ac:dyDescent="0.2">
      <c r="A725" s="413" t="s">
        <v>7</v>
      </c>
      <c r="B725" s="414">
        <v>40206</v>
      </c>
      <c r="C725" s="414">
        <v>40206</v>
      </c>
      <c r="D725" s="410">
        <v>2010</v>
      </c>
      <c r="E725" s="415" t="s">
        <v>58</v>
      </c>
      <c r="F725" s="413" t="s">
        <v>34</v>
      </c>
      <c r="G725" s="413" t="s">
        <v>35</v>
      </c>
      <c r="H725" s="416">
        <v>-125</v>
      </c>
      <c r="I725" s="425" t="s">
        <v>82</v>
      </c>
      <c r="J725" s="418">
        <v>1</v>
      </c>
      <c r="K725" s="419">
        <v>17</v>
      </c>
      <c r="L725" s="420"/>
      <c r="M725" s="420"/>
      <c r="X725" s="422"/>
      <c r="Y725" s="422"/>
    </row>
    <row r="726" spans="1:25" s="421" customFormat="1" x14ac:dyDescent="0.2">
      <c r="A726" s="413" t="s">
        <v>7</v>
      </c>
      <c r="B726" s="414">
        <v>40231</v>
      </c>
      <c r="C726" s="414">
        <v>40228</v>
      </c>
      <c r="D726" s="410">
        <v>2010</v>
      </c>
      <c r="E726" s="415" t="s">
        <v>58</v>
      </c>
      <c r="F726" s="413" t="s">
        <v>34</v>
      </c>
      <c r="G726" s="413" t="s">
        <v>35</v>
      </c>
      <c r="H726" s="416">
        <v>-125</v>
      </c>
      <c r="I726" s="425" t="s">
        <v>82</v>
      </c>
      <c r="J726" s="418">
        <v>1</v>
      </c>
      <c r="K726" s="419">
        <v>17</v>
      </c>
      <c r="L726" s="420"/>
      <c r="M726" s="420"/>
      <c r="X726" s="422"/>
      <c r="Y726" s="422"/>
    </row>
    <row r="727" spans="1:25" s="421" customFormat="1" x14ac:dyDescent="0.2">
      <c r="A727" s="413" t="s">
        <v>7</v>
      </c>
      <c r="B727" s="414">
        <v>40256</v>
      </c>
      <c r="C727" s="414">
        <v>40255</v>
      </c>
      <c r="D727" s="410">
        <v>2010</v>
      </c>
      <c r="E727" s="415" t="s">
        <v>58</v>
      </c>
      <c r="F727" s="413" t="s">
        <v>34</v>
      </c>
      <c r="G727" s="413" t="s">
        <v>35</v>
      </c>
      <c r="H727" s="416">
        <v>-125</v>
      </c>
      <c r="I727" s="425" t="s">
        <v>82</v>
      </c>
      <c r="J727" s="418">
        <v>1</v>
      </c>
      <c r="K727" s="419">
        <v>17</v>
      </c>
      <c r="L727" s="420"/>
      <c r="M727" s="420"/>
      <c r="X727" s="422"/>
      <c r="Y727" s="422"/>
    </row>
    <row r="728" spans="1:25" s="421" customFormat="1" x14ac:dyDescent="0.2">
      <c r="A728" s="413" t="s">
        <v>7</v>
      </c>
      <c r="B728" s="414">
        <v>40284</v>
      </c>
      <c r="C728" s="414">
        <v>40283</v>
      </c>
      <c r="D728" s="410">
        <v>2010</v>
      </c>
      <c r="E728" s="415" t="s">
        <v>58</v>
      </c>
      <c r="F728" s="413" t="s">
        <v>34</v>
      </c>
      <c r="G728" s="413" t="s">
        <v>35</v>
      </c>
      <c r="H728" s="416">
        <v>-125</v>
      </c>
      <c r="I728" s="425" t="s">
        <v>82</v>
      </c>
      <c r="J728" s="418">
        <v>1</v>
      </c>
      <c r="K728" s="419">
        <v>17</v>
      </c>
      <c r="L728" s="420"/>
      <c r="M728" s="420"/>
      <c r="X728" s="422"/>
      <c r="Y728" s="422"/>
    </row>
    <row r="729" spans="1:25" s="421" customFormat="1" x14ac:dyDescent="0.2">
      <c r="A729" s="413" t="s">
        <v>7</v>
      </c>
      <c r="B729" s="414">
        <v>40305</v>
      </c>
      <c r="C729" s="414">
        <v>40305</v>
      </c>
      <c r="D729" s="410">
        <v>2010</v>
      </c>
      <c r="E729" s="415" t="s">
        <v>58</v>
      </c>
      <c r="F729" s="413" t="s">
        <v>34</v>
      </c>
      <c r="G729" s="413" t="s">
        <v>35</v>
      </c>
      <c r="H729" s="416">
        <v>-125</v>
      </c>
      <c r="I729" s="425" t="s">
        <v>82</v>
      </c>
      <c r="J729" s="418">
        <v>1</v>
      </c>
      <c r="K729" s="419">
        <v>17</v>
      </c>
      <c r="L729" s="420"/>
      <c r="M729" s="420"/>
      <c r="X729" s="422"/>
      <c r="Y729" s="422"/>
    </row>
    <row r="730" spans="1:25" s="421" customFormat="1" x14ac:dyDescent="0.2">
      <c r="A730" s="413" t="s">
        <v>7</v>
      </c>
      <c r="B730" s="414">
        <v>40355</v>
      </c>
      <c r="C730" s="414">
        <v>40355</v>
      </c>
      <c r="D730" s="410">
        <v>2010</v>
      </c>
      <c r="E730" s="415" t="s">
        <v>58</v>
      </c>
      <c r="F730" s="413" t="s">
        <v>34</v>
      </c>
      <c r="G730" s="413" t="s">
        <v>35</v>
      </c>
      <c r="H730" s="416">
        <v>-125</v>
      </c>
      <c r="I730" s="425" t="s">
        <v>82</v>
      </c>
      <c r="J730" s="418">
        <v>1</v>
      </c>
      <c r="K730" s="419">
        <v>17</v>
      </c>
      <c r="L730" s="420"/>
      <c r="M730" s="420"/>
      <c r="X730" s="422"/>
      <c r="Y730" s="422"/>
    </row>
    <row r="731" spans="1:25" s="421" customFormat="1" x14ac:dyDescent="0.2">
      <c r="A731" s="413" t="s">
        <v>7</v>
      </c>
      <c r="B731" s="414">
        <v>40396</v>
      </c>
      <c r="C731" s="414">
        <v>40395</v>
      </c>
      <c r="D731" s="410">
        <v>2010</v>
      </c>
      <c r="E731" s="415" t="s">
        <v>58</v>
      </c>
      <c r="F731" s="413" t="s">
        <v>34</v>
      </c>
      <c r="G731" s="413" t="s">
        <v>35</v>
      </c>
      <c r="H731" s="416">
        <v>-125</v>
      </c>
      <c r="I731" s="425" t="s">
        <v>82</v>
      </c>
      <c r="J731" s="418">
        <v>1</v>
      </c>
      <c r="K731" s="419">
        <v>17</v>
      </c>
      <c r="L731" s="420"/>
      <c r="M731" s="420"/>
      <c r="X731" s="422"/>
      <c r="Y731" s="422"/>
    </row>
    <row r="732" spans="1:25" s="421" customFormat="1" x14ac:dyDescent="0.2">
      <c r="A732" s="413" t="s">
        <v>7</v>
      </c>
      <c r="B732" s="414">
        <v>40396</v>
      </c>
      <c r="C732" s="414">
        <v>40395</v>
      </c>
      <c r="D732" s="410">
        <v>2010</v>
      </c>
      <c r="E732" s="415" t="s">
        <v>58</v>
      </c>
      <c r="F732" s="413" t="s">
        <v>34</v>
      </c>
      <c r="G732" s="413" t="s">
        <v>35</v>
      </c>
      <c r="H732" s="416">
        <v>-125</v>
      </c>
      <c r="I732" s="425" t="s">
        <v>82</v>
      </c>
      <c r="J732" s="418">
        <v>1</v>
      </c>
      <c r="K732" s="419">
        <v>17</v>
      </c>
      <c r="L732" s="420"/>
      <c r="M732" s="420"/>
      <c r="X732" s="422"/>
      <c r="Y732" s="422"/>
    </row>
    <row r="733" spans="1:25" s="421" customFormat="1" x14ac:dyDescent="0.2">
      <c r="A733" s="413" t="s">
        <v>7</v>
      </c>
      <c r="B733" s="414">
        <v>40452</v>
      </c>
      <c r="C733" s="414">
        <v>40451</v>
      </c>
      <c r="D733" s="410">
        <v>2010</v>
      </c>
      <c r="E733" s="415" t="s">
        <v>58</v>
      </c>
      <c r="F733" s="413" t="s">
        <v>34</v>
      </c>
      <c r="G733" s="413" t="s">
        <v>35</v>
      </c>
      <c r="H733" s="416">
        <v>-125</v>
      </c>
      <c r="I733" s="425" t="s">
        <v>82</v>
      </c>
      <c r="J733" s="418">
        <v>1</v>
      </c>
      <c r="K733" s="419">
        <v>17</v>
      </c>
      <c r="L733" s="420"/>
      <c r="M733" s="420"/>
      <c r="X733" s="422"/>
      <c r="Y733" s="422"/>
    </row>
    <row r="734" spans="1:25" s="421" customFormat="1" x14ac:dyDescent="0.2">
      <c r="A734" s="413" t="s">
        <v>7</v>
      </c>
      <c r="B734" s="414">
        <v>40452</v>
      </c>
      <c r="C734" s="414">
        <v>40451</v>
      </c>
      <c r="D734" s="410">
        <v>2010</v>
      </c>
      <c r="E734" s="415" t="s">
        <v>58</v>
      </c>
      <c r="F734" s="413" t="s">
        <v>34</v>
      </c>
      <c r="G734" s="413" t="s">
        <v>35</v>
      </c>
      <c r="H734" s="416">
        <v>-125</v>
      </c>
      <c r="I734" s="425" t="s">
        <v>82</v>
      </c>
      <c r="J734" s="418">
        <v>1</v>
      </c>
      <c r="K734" s="419">
        <v>17</v>
      </c>
      <c r="L734" s="420"/>
      <c r="M734" s="420"/>
      <c r="X734" s="422"/>
      <c r="Y734" s="422"/>
    </row>
    <row r="735" spans="1:25" s="421" customFormat="1" x14ac:dyDescent="0.2">
      <c r="A735" s="413" t="s">
        <v>7</v>
      </c>
      <c r="B735" s="414">
        <v>40490</v>
      </c>
      <c r="C735" s="414">
        <v>40489</v>
      </c>
      <c r="D735" s="410">
        <v>2010</v>
      </c>
      <c r="E735" s="415" t="s">
        <v>58</v>
      </c>
      <c r="F735" s="413" t="s">
        <v>34</v>
      </c>
      <c r="G735" s="413" t="s">
        <v>35</v>
      </c>
      <c r="H735" s="416">
        <v>-125</v>
      </c>
      <c r="I735" s="425" t="s">
        <v>82</v>
      </c>
      <c r="J735" s="418">
        <v>1</v>
      </c>
      <c r="K735" s="419">
        <v>17</v>
      </c>
      <c r="L735" s="420"/>
      <c r="M735" s="420"/>
      <c r="X735" s="422"/>
      <c r="Y735" s="422"/>
    </row>
    <row r="736" spans="1:25" s="421" customFormat="1" x14ac:dyDescent="0.2">
      <c r="A736" s="413" t="s">
        <v>7</v>
      </c>
      <c r="B736" s="414">
        <v>40522</v>
      </c>
      <c r="C736" s="414">
        <v>40521</v>
      </c>
      <c r="D736" s="410">
        <v>2010</v>
      </c>
      <c r="E736" s="415" t="s">
        <v>58</v>
      </c>
      <c r="F736" s="413" t="s">
        <v>34</v>
      </c>
      <c r="G736" s="413" t="s">
        <v>35</v>
      </c>
      <c r="H736" s="416">
        <v>-125</v>
      </c>
      <c r="I736" s="425" t="s">
        <v>82</v>
      </c>
      <c r="J736" s="418">
        <v>1</v>
      </c>
      <c r="K736" s="419">
        <v>17</v>
      </c>
      <c r="L736" s="420"/>
      <c r="M736" s="420"/>
      <c r="X736" s="422"/>
      <c r="Y736" s="422"/>
    </row>
    <row r="737" spans="1:25" s="421" customFormat="1" x14ac:dyDescent="0.2">
      <c r="A737" s="413" t="s">
        <v>7</v>
      </c>
      <c r="B737" s="414">
        <v>40553</v>
      </c>
      <c r="C737" s="414">
        <v>40553</v>
      </c>
      <c r="D737" s="410">
        <v>2011</v>
      </c>
      <c r="E737" s="415" t="s">
        <v>58</v>
      </c>
      <c r="F737" s="413" t="s">
        <v>34</v>
      </c>
      <c r="G737" s="413" t="s">
        <v>35</v>
      </c>
      <c r="H737" s="416">
        <v>-125</v>
      </c>
      <c r="I737" s="425" t="s">
        <v>82</v>
      </c>
      <c r="J737" s="418">
        <v>1</v>
      </c>
      <c r="K737" s="419">
        <v>17</v>
      </c>
      <c r="L737" s="420"/>
      <c r="M737" s="420"/>
      <c r="X737" s="422"/>
      <c r="Y737" s="422"/>
    </row>
    <row r="738" spans="1:25" s="421" customFormat="1" x14ac:dyDescent="0.2">
      <c r="A738" s="413" t="s">
        <v>7</v>
      </c>
      <c r="B738" s="414">
        <v>40582</v>
      </c>
      <c r="C738" s="414">
        <v>40582</v>
      </c>
      <c r="D738" s="410">
        <v>2011</v>
      </c>
      <c r="E738" s="415" t="s">
        <v>58</v>
      </c>
      <c r="F738" s="413" t="s">
        <v>34</v>
      </c>
      <c r="G738" s="413" t="s">
        <v>35</v>
      </c>
      <c r="H738" s="416">
        <v>-125</v>
      </c>
      <c r="I738" s="425" t="s">
        <v>82</v>
      </c>
      <c r="J738" s="418">
        <v>1</v>
      </c>
      <c r="K738" s="419">
        <v>17</v>
      </c>
      <c r="L738" s="420"/>
      <c r="M738" s="420"/>
      <c r="X738" s="422"/>
      <c r="Y738" s="422"/>
    </row>
    <row r="739" spans="1:25" s="421" customFormat="1" x14ac:dyDescent="0.2">
      <c r="A739" s="413" t="s">
        <v>7</v>
      </c>
      <c r="B739" s="414">
        <v>40606</v>
      </c>
      <c r="C739" s="414">
        <v>40605</v>
      </c>
      <c r="D739" s="410">
        <v>2011</v>
      </c>
      <c r="E739" s="415" t="s">
        <v>58</v>
      </c>
      <c r="F739" s="413" t="s">
        <v>34</v>
      </c>
      <c r="G739" s="413" t="s">
        <v>35</v>
      </c>
      <c r="H739" s="416">
        <v>-125</v>
      </c>
      <c r="I739" s="425" t="s">
        <v>82</v>
      </c>
      <c r="J739" s="418">
        <v>1</v>
      </c>
      <c r="K739" s="419">
        <v>17</v>
      </c>
      <c r="L739" s="420"/>
      <c r="M739" s="420"/>
      <c r="X739" s="422"/>
      <c r="Y739" s="422"/>
    </row>
    <row r="740" spans="1:25" s="421" customFormat="1" x14ac:dyDescent="0.2">
      <c r="A740" s="413" t="s">
        <v>7</v>
      </c>
      <c r="B740" s="414">
        <v>40651</v>
      </c>
      <c r="C740" s="414">
        <v>40647</v>
      </c>
      <c r="D740" s="410">
        <v>2011</v>
      </c>
      <c r="E740" s="415" t="s">
        <v>58</v>
      </c>
      <c r="F740" s="413" t="s">
        <v>34</v>
      </c>
      <c r="G740" s="413" t="s">
        <v>35</v>
      </c>
      <c r="H740" s="416">
        <v>-125</v>
      </c>
      <c r="I740" s="425" t="s">
        <v>82</v>
      </c>
      <c r="J740" s="418">
        <v>1</v>
      </c>
      <c r="K740" s="419">
        <v>17</v>
      </c>
      <c r="L740" s="420"/>
      <c r="M740" s="420"/>
      <c r="X740" s="422"/>
      <c r="Y740" s="422"/>
    </row>
    <row r="741" spans="1:25" s="421" customFormat="1" x14ac:dyDescent="0.2">
      <c r="A741" s="413" t="s">
        <v>7</v>
      </c>
      <c r="B741" s="414">
        <v>40676</v>
      </c>
      <c r="C741" s="414">
        <v>40676</v>
      </c>
      <c r="D741" s="410">
        <v>2011</v>
      </c>
      <c r="E741" s="415" t="s">
        <v>58</v>
      </c>
      <c r="F741" s="413" t="s">
        <v>34</v>
      </c>
      <c r="G741" s="413" t="s">
        <v>35</v>
      </c>
      <c r="H741" s="416">
        <v>-125</v>
      </c>
      <c r="I741" s="425" t="s">
        <v>82</v>
      </c>
      <c r="J741" s="418">
        <v>1</v>
      </c>
      <c r="K741" s="419">
        <v>17</v>
      </c>
      <c r="L741" s="420"/>
      <c r="M741" s="420"/>
      <c r="X741" s="422"/>
      <c r="Y741" s="422"/>
    </row>
    <row r="742" spans="1:25" s="421" customFormat="1" x14ac:dyDescent="0.2">
      <c r="A742" s="413" t="s">
        <v>7</v>
      </c>
      <c r="B742" s="414">
        <v>40704</v>
      </c>
      <c r="C742" s="414">
        <v>40704</v>
      </c>
      <c r="D742" s="410">
        <v>2011</v>
      </c>
      <c r="E742" s="415" t="s">
        <v>58</v>
      </c>
      <c r="F742" s="413" t="s">
        <v>34</v>
      </c>
      <c r="G742" s="413" t="s">
        <v>35</v>
      </c>
      <c r="H742" s="416">
        <v>-125</v>
      </c>
      <c r="I742" s="425" t="s">
        <v>82</v>
      </c>
      <c r="J742" s="418">
        <v>1</v>
      </c>
      <c r="K742" s="419">
        <v>17</v>
      </c>
      <c r="L742" s="420"/>
      <c r="M742" s="420"/>
      <c r="X742" s="422"/>
      <c r="Y742" s="422"/>
    </row>
    <row r="743" spans="1:25" s="421" customFormat="1" x14ac:dyDescent="0.2">
      <c r="A743" s="413" t="s">
        <v>7</v>
      </c>
      <c r="B743" s="414">
        <v>40742</v>
      </c>
      <c r="C743" s="414">
        <v>40740</v>
      </c>
      <c r="D743" s="410">
        <v>2011</v>
      </c>
      <c r="E743" s="415" t="s">
        <v>58</v>
      </c>
      <c r="F743" s="413" t="s">
        <v>34</v>
      </c>
      <c r="G743" s="413" t="s">
        <v>35</v>
      </c>
      <c r="H743" s="416">
        <v>-125</v>
      </c>
      <c r="I743" s="425" t="s">
        <v>82</v>
      </c>
      <c r="J743" s="418">
        <v>1</v>
      </c>
      <c r="K743" s="419">
        <v>17</v>
      </c>
      <c r="L743" s="420"/>
      <c r="M743" s="420"/>
      <c r="X743" s="422"/>
      <c r="Y743" s="422"/>
    </row>
    <row r="744" spans="1:25" s="421" customFormat="1" x14ac:dyDescent="0.2">
      <c r="A744" s="413" t="s">
        <v>7</v>
      </c>
      <c r="B744" s="414">
        <v>40781</v>
      </c>
      <c r="C744" s="414">
        <v>40779</v>
      </c>
      <c r="D744" s="410">
        <v>2011</v>
      </c>
      <c r="E744" s="415" t="s">
        <v>58</v>
      </c>
      <c r="F744" s="413" t="s">
        <v>34</v>
      </c>
      <c r="G744" s="413" t="s">
        <v>35</v>
      </c>
      <c r="H744" s="416">
        <v>-125</v>
      </c>
      <c r="I744" s="425" t="s">
        <v>82</v>
      </c>
      <c r="J744" s="418">
        <v>1</v>
      </c>
      <c r="K744" s="419">
        <v>17</v>
      </c>
      <c r="L744" s="420"/>
      <c r="M744" s="420"/>
      <c r="X744" s="422"/>
      <c r="Y744" s="422"/>
    </row>
    <row r="745" spans="1:25" s="421" customFormat="1" x14ac:dyDescent="0.2">
      <c r="A745" s="413" t="s">
        <v>7</v>
      </c>
      <c r="B745" s="414">
        <v>40826</v>
      </c>
      <c r="C745" s="414">
        <v>40823</v>
      </c>
      <c r="D745" s="410">
        <v>2011</v>
      </c>
      <c r="E745" s="415" t="s">
        <v>58</v>
      </c>
      <c r="F745" s="413" t="s">
        <v>34</v>
      </c>
      <c r="G745" s="413" t="s">
        <v>35</v>
      </c>
      <c r="H745" s="416">
        <v>-125</v>
      </c>
      <c r="I745" s="425" t="s">
        <v>82</v>
      </c>
      <c r="J745" s="418">
        <v>1</v>
      </c>
      <c r="K745" s="419">
        <v>17</v>
      </c>
      <c r="L745" s="420"/>
      <c r="M745" s="420"/>
      <c r="X745" s="422"/>
      <c r="Y745" s="422"/>
    </row>
    <row r="746" spans="1:25" s="421" customFormat="1" x14ac:dyDescent="0.2">
      <c r="A746" s="413" t="s">
        <v>7</v>
      </c>
      <c r="B746" s="414">
        <v>40826</v>
      </c>
      <c r="C746" s="414">
        <v>40823</v>
      </c>
      <c r="D746" s="410">
        <v>2011</v>
      </c>
      <c r="E746" s="415" t="s">
        <v>58</v>
      </c>
      <c r="F746" s="413" t="s">
        <v>34</v>
      </c>
      <c r="G746" s="413" t="s">
        <v>35</v>
      </c>
      <c r="H746" s="416">
        <v>-125</v>
      </c>
      <c r="I746" s="425" t="s">
        <v>82</v>
      </c>
      <c r="J746" s="418">
        <v>1</v>
      </c>
      <c r="K746" s="419">
        <v>17</v>
      </c>
      <c r="L746" s="420"/>
      <c r="M746" s="420"/>
      <c r="X746" s="422"/>
      <c r="Y746" s="422"/>
    </row>
    <row r="747" spans="1:25" s="421" customFormat="1" x14ac:dyDescent="0.2">
      <c r="A747" s="413" t="s">
        <v>7</v>
      </c>
      <c r="B747" s="414">
        <v>40865</v>
      </c>
      <c r="C747" s="414">
        <v>40865</v>
      </c>
      <c r="D747" s="410">
        <v>2011</v>
      </c>
      <c r="E747" s="415" t="s">
        <v>58</v>
      </c>
      <c r="F747" s="413" t="s">
        <v>34</v>
      </c>
      <c r="G747" s="413" t="s">
        <v>35</v>
      </c>
      <c r="H747" s="416">
        <v>-125</v>
      </c>
      <c r="I747" s="425" t="s">
        <v>82</v>
      </c>
      <c r="J747" s="418">
        <v>1</v>
      </c>
      <c r="K747" s="419">
        <v>17</v>
      </c>
      <c r="L747" s="420"/>
      <c r="M747" s="420"/>
      <c r="X747" s="422"/>
      <c r="Y747" s="422"/>
    </row>
    <row r="748" spans="1:25" s="421" customFormat="1" x14ac:dyDescent="0.2">
      <c r="A748" s="413" t="s">
        <v>7</v>
      </c>
      <c r="B748" s="414">
        <v>40900</v>
      </c>
      <c r="C748" s="414">
        <v>40899</v>
      </c>
      <c r="D748" s="410">
        <v>2011</v>
      </c>
      <c r="E748" s="415" t="s">
        <v>395</v>
      </c>
      <c r="F748" s="413" t="s">
        <v>34</v>
      </c>
      <c r="G748" s="413" t="s">
        <v>35</v>
      </c>
      <c r="H748" s="416">
        <v>-125</v>
      </c>
      <c r="I748" s="425" t="s">
        <v>82</v>
      </c>
      <c r="J748" s="418">
        <v>1</v>
      </c>
      <c r="K748" s="419">
        <v>17</v>
      </c>
      <c r="L748" s="420"/>
      <c r="M748" s="420"/>
      <c r="X748" s="422"/>
      <c r="Y748" s="422"/>
    </row>
    <row r="749" spans="1:25" s="421" customFormat="1" x14ac:dyDescent="0.2">
      <c r="A749" s="413" t="s">
        <v>7</v>
      </c>
      <c r="B749" s="414">
        <v>40984</v>
      </c>
      <c r="C749" s="414">
        <v>40984</v>
      </c>
      <c r="D749" s="410">
        <v>2012</v>
      </c>
      <c r="E749" s="415" t="s">
        <v>395</v>
      </c>
      <c r="F749" s="413" t="s">
        <v>34</v>
      </c>
      <c r="G749" s="413" t="s">
        <v>35</v>
      </c>
      <c r="H749" s="416">
        <v>-375</v>
      </c>
      <c r="I749" s="425" t="s">
        <v>82</v>
      </c>
      <c r="J749" s="418">
        <v>3</v>
      </c>
      <c r="K749" s="419">
        <v>17</v>
      </c>
      <c r="L749" s="420"/>
      <c r="M749" s="420"/>
      <c r="X749" s="422"/>
      <c r="Y749" s="422"/>
    </row>
    <row r="750" spans="1:25" s="421" customFormat="1" x14ac:dyDescent="0.2">
      <c r="A750" s="413" t="s">
        <v>7</v>
      </c>
      <c r="B750" s="414">
        <v>41032</v>
      </c>
      <c r="C750" s="414">
        <v>41032</v>
      </c>
      <c r="D750" s="410">
        <v>2012</v>
      </c>
      <c r="E750" s="415" t="s">
        <v>395</v>
      </c>
      <c r="F750" s="413" t="s">
        <v>34</v>
      </c>
      <c r="G750" s="413" t="s">
        <v>35</v>
      </c>
      <c r="H750" s="416">
        <v>-125</v>
      </c>
      <c r="I750" s="425" t="s">
        <v>82</v>
      </c>
      <c r="J750" s="418">
        <v>1</v>
      </c>
      <c r="K750" s="419">
        <v>17</v>
      </c>
      <c r="L750" s="420"/>
      <c r="M750" s="420"/>
      <c r="X750" s="422"/>
      <c r="Y750" s="422"/>
    </row>
    <row r="751" spans="1:25" s="421" customFormat="1" x14ac:dyDescent="0.2">
      <c r="A751" s="413" t="s">
        <v>7</v>
      </c>
      <c r="B751" s="414">
        <v>41071</v>
      </c>
      <c r="C751" s="414">
        <v>41071</v>
      </c>
      <c r="D751" s="410">
        <v>2012</v>
      </c>
      <c r="E751" s="415" t="s">
        <v>395</v>
      </c>
      <c r="F751" s="413" t="s">
        <v>34</v>
      </c>
      <c r="G751" s="413" t="s">
        <v>35</v>
      </c>
      <c r="H751" s="416">
        <v>-125</v>
      </c>
      <c r="I751" s="425" t="s">
        <v>82</v>
      </c>
      <c r="J751" s="418">
        <v>1</v>
      </c>
      <c r="K751" s="419">
        <v>17</v>
      </c>
      <c r="L751" s="420"/>
      <c r="M751" s="420"/>
      <c r="X751" s="422"/>
      <c r="Y751" s="422"/>
    </row>
    <row r="752" spans="1:25" s="421" customFormat="1" x14ac:dyDescent="0.2">
      <c r="A752" s="413" t="s">
        <v>7</v>
      </c>
      <c r="B752" s="414">
        <v>41159</v>
      </c>
      <c r="C752" s="414">
        <v>41159</v>
      </c>
      <c r="D752" s="410">
        <v>2012</v>
      </c>
      <c r="E752" s="415" t="s">
        <v>395</v>
      </c>
      <c r="F752" s="413" t="s">
        <v>34</v>
      </c>
      <c r="G752" s="413" t="s">
        <v>35</v>
      </c>
      <c r="H752" s="416">
        <v>-375</v>
      </c>
      <c r="I752" s="425" t="s">
        <v>82</v>
      </c>
      <c r="J752" s="418">
        <v>3</v>
      </c>
      <c r="K752" s="419">
        <v>17</v>
      </c>
      <c r="L752" s="420"/>
      <c r="M752" s="420"/>
      <c r="X752" s="422"/>
      <c r="Y752" s="422"/>
    </row>
    <row r="753" spans="1:25" s="421" customFormat="1" x14ac:dyDescent="0.2">
      <c r="A753" s="413" t="s">
        <v>7</v>
      </c>
      <c r="B753" s="414">
        <v>41193</v>
      </c>
      <c r="C753" s="414">
        <v>41192</v>
      </c>
      <c r="D753" s="410">
        <v>2012</v>
      </c>
      <c r="E753" s="415" t="s">
        <v>395</v>
      </c>
      <c r="F753" s="413" t="s">
        <v>34</v>
      </c>
      <c r="G753" s="413" t="s">
        <v>35</v>
      </c>
      <c r="H753" s="416">
        <v>-125</v>
      </c>
      <c r="I753" s="425" t="s">
        <v>82</v>
      </c>
      <c r="J753" s="418">
        <v>1</v>
      </c>
      <c r="K753" s="419">
        <v>17</v>
      </c>
      <c r="L753" s="420"/>
      <c r="M753" s="420"/>
      <c r="X753" s="422"/>
      <c r="Y753" s="422"/>
    </row>
    <row r="754" spans="1:25" s="421" customFormat="1" x14ac:dyDescent="0.2">
      <c r="A754" s="413" t="s">
        <v>7</v>
      </c>
      <c r="B754" s="414">
        <v>41236</v>
      </c>
      <c r="C754" s="414">
        <v>41234</v>
      </c>
      <c r="D754" s="410">
        <v>2012</v>
      </c>
      <c r="E754" s="415" t="s">
        <v>395</v>
      </c>
      <c r="F754" s="413" t="s">
        <v>34</v>
      </c>
      <c r="G754" s="413" t="s">
        <v>35</v>
      </c>
      <c r="H754" s="416">
        <v>-250</v>
      </c>
      <c r="I754" s="425" t="s">
        <v>82</v>
      </c>
      <c r="J754" s="418">
        <v>2</v>
      </c>
      <c r="K754" s="419">
        <v>17</v>
      </c>
      <c r="L754" s="420"/>
      <c r="M754" s="420"/>
      <c r="X754" s="422"/>
      <c r="Y754" s="422"/>
    </row>
    <row r="755" spans="1:25" s="421" customFormat="1" x14ac:dyDescent="0.2">
      <c r="A755" s="413" t="s">
        <v>7</v>
      </c>
      <c r="B755" s="414">
        <v>41271</v>
      </c>
      <c r="C755" s="414">
        <v>41271</v>
      </c>
      <c r="D755" s="410">
        <v>2012</v>
      </c>
      <c r="E755" s="415" t="s">
        <v>395</v>
      </c>
      <c r="F755" s="413" t="s">
        <v>34</v>
      </c>
      <c r="G755" s="413" t="s">
        <v>35</v>
      </c>
      <c r="H755" s="416">
        <v>-125</v>
      </c>
      <c r="I755" s="425" t="s">
        <v>82</v>
      </c>
      <c r="J755" s="418">
        <v>1</v>
      </c>
      <c r="K755" s="419">
        <v>17</v>
      </c>
      <c r="L755" s="420"/>
      <c r="M755" s="420"/>
      <c r="X755" s="422"/>
      <c r="Y755" s="422"/>
    </row>
    <row r="756" spans="1:25" s="421" customFormat="1" x14ac:dyDescent="0.2">
      <c r="A756" s="413" t="s">
        <v>7</v>
      </c>
      <c r="B756" s="414">
        <v>41351</v>
      </c>
      <c r="C756" s="414">
        <v>41349</v>
      </c>
      <c r="D756" s="410">
        <v>2013</v>
      </c>
      <c r="E756" s="415" t="s">
        <v>395</v>
      </c>
      <c r="F756" s="413" t="s">
        <v>34</v>
      </c>
      <c r="G756" s="413" t="s">
        <v>35</v>
      </c>
      <c r="H756" s="416">
        <v>-250</v>
      </c>
      <c r="I756" s="425" t="s">
        <v>82</v>
      </c>
      <c r="J756" s="418">
        <v>2</v>
      </c>
      <c r="K756" s="419">
        <v>17</v>
      </c>
      <c r="L756" s="420"/>
      <c r="M756" s="420"/>
      <c r="X756" s="422"/>
      <c r="Y756" s="422"/>
    </row>
    <row r="757" spans="1:25" s="421" customFormat="1" x14ac:dyDescent="0.2">
      <c r="A757" s="413" t="s">
        <v>7</v>
      </c>
      <c r="B757" s="414">
        <v>41368</v>
      </c>
      <c r="C757" s="414">
        <v>41367</v>
      </c>
      <c r="D757" s="410">
        <v>2013</v>
      </c>
      <c r="E757" s="415" t="s">
        <v>395</v>
      </c>
      <c r="F757" s="413" t="s">
        <v>34</v>
      </c>
      <c r="G757" s="413" t="s">
        <v>35</v>
      </c>
      <c r="H757" s="416">
        <v>-125</v>
      </c>
      <c r="I757" s="425" t="s">
        <v>82</v>
      </c>
      <c r="J757" s="418">
        <v>1</v>
      </c>
      <c r="K757" s="419">
        <v>17</v>
      </c>
      <c r="L757" s="420"/>
      <c r="M757" s="420"/>
      <c r="X757" s="422"/>
      <c r="Y757" s="422"/>
    </row>
    <row r="758" spans="1:25" s="421" customFormat="1" x14ac:dyDescent="0.2">
      <c r="A758" s="413" t="s">
        <v>7</v>
      </c>
      <c r="B758" s="414">
        <v>41403</v>
      </c>
      <c r="C758" s="414">
        <v>41402</v>
      </c>
      <c r="D758" s="410">
        <v>2013</v>
      </c>
      <c r="E758" s="415" t="s">
        <v>395</v>
      </c>
      <c r="F758" s="413" t="s">
        <v>34</v>
      </c>
      <c r="G758" s="413" t="s">
        <v>35</v>
      </c>
      <c r="H758" s="416">
        <v>-500</v>
      </c>
      <c r="I758" s="425" t="s">
        <v>82</v>
      </c>
      <c r="J758" s="418">
        <v>4</v>
      </c>
      <c r="K758" s="419">
        <v>17</v>
      </c>
      <c r="L758" s="420"/>
      <c r="M758" s="420"/>
      <c r="X758" s="422"/>
      <c r="Y758" s="422"/>
    </row>
    <row r="759" spans="1:25" s="421" customFormat="1" x14ac:dyDescent="0.2">
      <c r="A759" s="413" t="s">
        <v>7</v>
      </c>
      <c r="B759" s="414">
        <v>41505</v>
      </c>
      <c r="C759" s="414">
        <v>41505</v>
      </c>
      <c r="D759" s="410">
        <v>2013</v>
      </c>
      <c r="E759" s="415" t="s">
        <v>395</v>
      </c>
      <c r="F759" s="413" t="s">
        <v>34</v>
      </c>
      <c r="G759" s="413" t="s">
        <v>35</v>
      </c>
      <c r="H759" s="416">
        <v>-125</v>
      </c>
      <c r="I759" s="425" t="s">
        <v>82</v>
      </c>
      <c r="J759" s="418">
        <v>1</v>
      </c>
      <c r="K759" s="419">
        <v>17</v>
      </c>
      <c r="L759" s="420"/>
      <c r="M759" s="420"/>
      <c r="X759" s="422"/>
      <c r="Y759" s="422"/>
    </row>
    <row r="760" spans="1:25" s="421" customFormat="1" x14ac:dyDescent="0.2">
      <c r="A760" s="413" t="s">
        <v>7</v>
      </c>
      <c r="B760" s="414">
        <v>41551</v>
      </c>
      <c r="C760" s="414">
        <v>41550</v>
      </c>
      <c r="D760" s="410">
        <v>2013</v>
      </c>
      <c r="E760" s="415" t="s">
        <v>395</v>
      </c>
      <c r="F760" s="413" t="s">
        <v>34</v>
      </c>
      <c r="G760" s="413" t="s">
        <v>35</v>
      </c>
      <c r="H760" s="416">
        <v>-500</v>
      </c>
      <c r="I760" s="425" t="s">
        <v>82</v>
      </c>
      <c r="J760" s="418">
        <v>4</v>
      </c>
      <c r="K760" s="419">
        <v>17</v>
      </c>
      <c r="L760" s="420"/>
      <c r="M760" s="420"/>
      <c r="X760" s="422"/>
      <c r="Y760" s="422"/>
    </row>
    <row r="761" spans="1:25" s="421" customFormat="1" x14ac:dyDescent="0.2">
      <c r="A761" s="413" t="s">
        <v>7</v>
      </c>
      <c r="B761" s="414">
        <v>41765</v>
      </c>
      <c r="C761" s="414">
        <v>41763</v>
      </c>
      <c r="D761" s="410">
        <v>2014</v>
      </c>
      <c r="E761" s="415" t="s">
        <v>395</v>
      </c>
      <c r="F761" s="413" t="s">
        <v>34</v>
      </c>
      <c r="G761" s="413" t="s">
        <v>35</v>
      </c>
      <c r="H761" s="416">
        <v>100</v>
      </c>
      <c r="I761" s="425" t="s">
        <v>91</v>
      </c>
      <c r="J761" s="418" t="s">
        <v>193</v>
      </c>
      <c r="K761" s="419">
        <v>17</v>
      </c>
      <c r="L761" s="420"/>
      <c r="M761" s="420"/>
      <c r="X761" s="422"/>
      <c r="Y761" s="422"/>
    </row>
    <row r="762" spans="1:25" s="421" customFormat="1" x14ac:dyDescent="0.2">
      <c r="A762" s="413" t="s">
        <v>7</v>
      </c>
      <c r="B762" s="414">
        <v>41765</v>
      </c>
      <c r="C762" s="414">
        <v>41763</v>
      </c>
      <c r="D762" s="410">
        <v>2014</v>
      </c>
      <c r="E762" s="415" t="s">
        <v>395</v>
      </c>
      <c r="F762" s="413" t="s">
        <v>34</v>
      </c>
      <c r="G762" s="413" t="s">
        <v>35</v>
      </c>
      <c r="H762" s="416">
        <v>-1500</v>
      </c>
      <c r="I762" s="425" t="s">
        <v>82</v>
      </c>
      <c r="J762" s="418" t="s">
        <v>193</v>
      </c>
      <c r="K762" s="419">
        <v>17</v>
      </c>
      <c r="L762" s="420"/>
      <c r="M762" s="420"/>
      <c r="X762" s="422"/>
      <c r="Y762" s="422"/>
    </row>
    <row r="763" spans="1:25" s="421" customFormat="1" x14ac:dyDescent="0.2">
      <c r="A763" s="413" t="s">
        <v>7</v>
      </c>
      <c r="B763" s="414">
        <v>42466</v>
      </c>
      <c r="C763" s="414">
        <v>42466</v>
      </c>
      <c r="D763" s="410">
        <v>2016</v>
      </c>
      <c r="E763" s="415" t="s">
        <v>395</v>
      </c>
      <c r="F763" s="413" t="s">
        <v>34</v>
      </c>
      <c r="G763" s="413" t="s">
        <v>35</v>
      </c>
      <c r="H763" s="416">
        <v>-1500</v>
      </c>
      <c r="I763" s="425" t="s">
        <v>82</v>
      </c>
      <c r="J763" s="418"/>
      <c r="K763" s="419">
        <v>17</v>
      </c>
      <c r="L763" s="432" t="s">
        <v>210</v>
      </c>
      <c r="M763" s="432"/>
      <c r="W763" s="453"/>
      <c r="X763" s="454"/>
      <c r="Y763" s="422"/>
    </row>
    <row r="764" spans="1:25" s="421" customFormat="1" x14ac:dyDescent="0.2">
      <c r="A764" s="413" t="s">
        <v>7</v>
      </c>
      <c r="B764" s="414">
        <v>42696</v>
      </c>
      <c r="C764" s="414">
        <v>42696</v>
      </c>
      <c r="D764" s="410">
        <v>2016</v>
      </c>
      <c r="E764" s="415" t="s">
        <v>26</v>
      </c>
      <c r="F764" s="413" t="s">
        <v>34</v>
      </c>
      <c r="G764" s="413" t="s">
        <v>35</v>
      </c>
      <c r="H764" s="416">
        <v>-200</v>
      </c>
      <c r="I764" s="425" t="s">
        <v>82</v>
      </c>
      <c r="J764" s="418">
        <v>2</v>
      </c>
      <c r="K764" s="419">
        <v>17</v>
      </c>
      <c r="L764" s="420"/>
      <c r="M764" s="420"/>
      <c r="X764" s="422"/>
      <c r="Y764" s="422"/>
    </row>
    <row r="765" spans="1:25" s="421" customFormat="1" x14ac:dyDescent="0.2">
      <c r="A765" s="413" t="s">
        <v>7</v>
      </c>
      <c r="B765" s="414">
        <v>42846</v>
      </c>
      <c r="C765" s="414">
        <v>42835</v>
      </c>
      <c r="D765" s="410">
        <v>2017</v>
      </c>
      <c r="E765" s="415" t="s">
        <v>26</v>
      </c>
      <c r="F765" s="410" t="s">
        <v>34</v>
      </c>
      <c r="G765" s="413" t="s">
        <v>35</v>
      </c>
      <c r="H765" s="416">
        <v>100</v>
      </c>
      <c r="I765" s="425" t="s">
        <v>91</v>
      </c>
      <c r="J765" s="418" t="s">
        <v>200</v>
      </c>
      <c r="K765" s="419">
        <v>17</v>
      </c>
      <c r="L765" s="420"/>
      <c r="M765" s="420"/>
      <c r="X765" s="422"/>
      <c r="Y765" s="422"/>
    </row>
    <row r="766" spans="1:25" s="421" customFormat="1" x14ac:dyDescent="0.2">
      <c r="A766" s="413" t="s">
        <v>7</v>
      </c>
      <c r="B766" s="414">
        <v>42846</v>
      </c>
      <c r="C766" s="414">
        <v>42835</v>
      </c>
      <c r="D766" s="410">
        <v>2017</v>
      </c>
      <c r="E766" s="415" t="s">
        <v>26</v>
      </c>
      <c r="F766" s="410" t="s">
        <v>34</v>
      </c>
      <c r="G766" s="413" t="s">
        <v>35</v>
      </c>
      <c r="H766" s="416">
        <v>-1200</v>
      </c>
      <c r="I766" s="425" t="s">
        <v>82</v>
      </c>
      <c r="J766" s="418" t="s">
        <v>200</v>
      </c>
      <c r="K766" s="419">
        <v>17</v>
      </c>
      <c r="L766" s="420"/>
      <c r="M766" s="420"/>
      <c r="X766" s="422"/>
      <c r="Y766" s="422"/>
    </row>
    <row r="767" spans="1:25" s="421" customFormat="1" x14ac:dyDescent="0.2">
      <c r="A767" s="413" t="s">
        <v>7</v>
      </c>
      <c r="B767" s="414">
        <v>43077</v>
      </c>
      <c r="C767" s="414">
        <v>43075</v>
      </c>
      <c r="D767" s="410">
        <v>2017</v>
      </c>
      <c r="E767" s="415" t="s">
        <v>26</v>
      </c>
      <c r="F767" s="410" t="s">
        <v>34</v>
      </c>
      <c r="G767" s="413" t="s">
        <v>35</v>
      </c>
      <c r="H767" s="416">
        <v>-45</v>
      </c>
      <c r="I767" s="425" t="s">
        <v>389</v>
      </c>
      <c r="J767" s="418"/>
      <c r="K767" s="419">
        <v>17</v>
      </c>
      <c r="L767" s="420"/>
      <c r="M767" s="420"/>
    </row>
    <row r="768" spans="1:25" s="421" customFormat="1" x14ac:dyDescent="0.2">
      <c r="A768" s="413" t="s">
        <v>7</v>
      </c>
      <c r="B768" s="414">
        <v>43132</v>
      </c>
      <c r="C768" s="414">
        <v>43129</v>
      </c>
      <c r="D768" s="410">
        <v>2018</v>
      </c>
      <c r="E768" s="415" t="s">
        <v>26</v>
      </c>
      <c r="F768" s="410" t="s">
        <v>34</v>
      </c>
      <c r="G768" s="413" t="s">
        <v>35</v>
      </c>
      <c r="H768" s="416">
        <v>100</v>
      </c>
      <c r="I768" s="425" t="s">
        <v>91</v>
      </c>
      <c r="J768" s="418" t="s">
        <v>201</v>
      </c>
      <c r="K768" s="419">
        <v>17</v>
      </c>
      <c r="L768" s="420"/>
      <c r="M768" s="420"/>
      <c r="X768" s="422"/>
      <c r="Y768" s="422"/>
    </row>
    <row r="769" spans="1:33" s="421" customFormat="1" x14ac:dyDescent="0.2">
      <c r="A769" s="413" t="s">
        <v>7</v>
      </c>
      <c r="B769" s="414">
        <v>43132</v>
      </c>
      <c r="C769" s="414">
        <v>43129</v>
      </c>
      <c r="D769" s="410">
        <v>2018</v>
      </c>
      <c r="E769" s="415" t="s">
        <v>26</v>
      </c>
      <c r="F769" s="410" t="s">
        <v>34</v>
      </c>
      <c r="G769" s="413" t="s">
        <v>35</v>
      </c>
      <c r="H769" s="416">
        <v>-1200</v>
      </c>
      <c r="I769" s="425" t="s">
        <v>82</v>
      </c>
      <c r="J769" s="418" t="s">
        <v>201</v>
      </c>
      <c r="K769" s="419">
        <v>17</v>
      </c>
      <c r="L769" s="420"/>
      <c r="M769" s="420"/>
      <c r="W769" s="437"/>
      <c r="X769" s="422"/>
      <c r="Y769" s="422"/>
      <c r="Z769" s="437"/>
      <c r="AA769" s="437"/>
      <c r="AB769" s="437"/>
      <c r="AC769" s="437"/>
      <c r="AD769" s="437"/>
      <c r="AE769" s="437"/>
      <c r="AF769" s="437"/>
      <c r="AG769" s="437"/>
    </row>
    <row r="770" spans="1:33" s="421" customFormat="1" x14ac:dyDescent="0.2">
      <c r="A770" s="413" t="s">
        <v>7</v>
      </c>
      <c r="B770" s="414">
        <v>43444</v>
      </c>
      <c r="C770" s="414">
        <v>43441</v>
      </c>
      <c r="D770" s="410">
        <v>2018</v>
      </c>
      <c r="E770" s="415" t="s">
        <v>26</v>
      </c>
      <c r="F770" s="413" t="s">
        <v>34</v>
      </c>
      <c r="G770" s="413" t="s">
        <v>35</v>
      </c>
      <c r="H770" s="416">
        <v>-137.5</v>
      </c>
      <c r="I770" s="420" t="s">
        <v>391</v>
      </c>
      <c r="J770" s="428"/>
      <c r="K770" s="419">
        <v>17</v>
      </c>
      <c r="L770" s="420"/>
      <c r="M770" s="420"/>
    </row>
    <row r="771" spans="1:33" s="421" customFormat="1" x14ac:dyDescent="0.2">
      <c r="A771" s="413" t="s">
        <v>7</v>
      </c>
      <c r="B771" s="414">
        <v>43493</v>
      </c>
      <c r="C771" s="414">
        <v>43490</v>
      </c>
      <c r="D771" s="410">
        <v>2019</v>
      </c>
      <c r="E771" s="415" t="s">
        <v>26</v>
      </c>
      <c r="F771" s="413" t="s">
        <v>34</v>
      </c>
      <c r="G771" s="413" t="s">
        <v>35</v>
      </c>
      <c r="H771" s="416">
        <v>-85.71</v>
      </c>
      <c r="I771" s="420" t="s">
        <v>391</v>
      </c>
      <c r="J771" s="428"/>
      <c r="K771" s="419">
        <v>17</v>
      </c>
      <c r="L771" s="420"/>
      <c r="M771" s="420"/>
    </row>
    <row r="772" spans="1:33" s="421" customFormat="1" x14ac:dyDescent="0.2">
      <c r="A772" s="413" t="s">
        <v>7</v>
      </c>
      <c r="B772" s="414">
        <v>43522</v>
      </c>
      <c r="C772" s="414">
        <v>43522</v>
      </c>
      <c r="D772" s="410">
        <v>2019</v>
      </c>
      <c r="E772" s="415" t="s">
        <v>26</v>
      </c>
      <c r="F772" s="413" t="s">
        <v>34</v>
      </c>
      <c r="G772" s="413" t="s">
        <v>35</v>
      </c>
      <c r="H772" s="416">
        <v>-300</v>
      </c>
      <c r="I772" s="425" t="s">
        <v>82</v>
      </c>
      <c r="J772" s="418">
        <v>3</v>
      </c>
      <c r="K772" s="419">
        <v>17</v>
      </c>
      <c r="L772" s="420"/>
      <c r="M772" s="420"/>
      <c r="X772" s="422"/>
      <c r="Y772" s="422"/>
    </row>
    <row r="773" spans="1:33" s="421" customFormat="1" x14ac:dyDescent="0.2">
      <c r="A773" s="413" t="s">
        <v>7</v>
      </c>
      <c r="B773" s="414">
        <v>43563</v>
      </c>
      <c r="C773" s="414">
        <v>43562</v>
      </c>
      <c r="D773" s="410">
        <v>2019</v>
      </c>
      <c r="E773" s="415" t="s">
        <v>26</v>
      </c>
      <c r="F773" s="414" t="s">
        <v>34</v>
      </c>
      <c r="G773" s="413" t="s">
        <v>35</v>
      </c>
      <c r="H773" s="416">
        <v>-300</v>
      </c>
      <c r="I773" s="425" t="s">
        <v>82</v>
      </c>
      <c r="J773" s="418">
        <v>3</v>
      </c>
      <c r="K773" s="419">
        <v>17</v>
      </c>
      <c r="L773" s="420"/>
      <c r="M773" s="420"/>
      <c r="X773" s="422"/>
      <c r="Y773" s="422"/>
    </row>
    <row r="774" spans="1:33" s="421" customFormat="1" x14ac:dyDescent="0.2">
      <c r="A774" s="413" t="s">
        <v>7</v>
      </c>
      <c r="B774" s="414">
        <v>43655</v>
      </c>
      <c r="C774" s="414">
        <v>43655</v>
      </c>
      <c r="D774" s="410">
        <v>2019</v>
      </c>
      <c r="E774" s="415" t="s">
        <v>26</v>
      </c>
      <c r="F774" s="413" t="s">
        <v>34</v>
      </c>
      <c r="G774" s="413" t="s">
        <v>35</v>
      </c>
      <c r="H774" s="416">
        <v>-300</v>
      </c>
      <c r="I774" s="425" t="s">
        <v>82</v>
      </c>
      <c r="J774" s="418">
        <v>3</v>
      </c>
      <c r="K774" s="419">
        <v>17</v>
      </c>
      <c r="L774" s="420"/>
      <c r="M774" s="420"/>
      <c r="X774" s="422"/>
      <c r="Y774" s="422"/>
    </row>
    <row r="775" spans="1:33" s="421" customFormat="1" x14ac:dyDescent="0.2">
      <c r="A775" s="413" t="s">
        <v>7</v>
      </c>
      <c r="B775" s="414">
        <v>43753</v>
      </c>
      <c r="C775" s="414">
        <v>43749</v>
      </c>
      <c r="D775" s="410">
        <v>2019</v>
      </c>
      <c r="E775" s="415" t="s">
        <v>26</v>
      </c>
      <c r="F775" s="413" t="s">
        <v>34</v>
      </c>
      <c r="G775" s="413" t="s">
        <v>35</v>
      </c>
      <c r="H775" s="416">
        <v>-300</v>
      </c>
      <c r="I775" s="425" t="s">
        <v>82</v>
      </c>
      <c r="J775" s="418">
        <v>3</v>
      </c>
      <c r="K775" s="419">
        <v>17</v>
      </c>
      <c r="L775" s="420"/>
      <c r="M775" s="420"/>
      <c r="X775" s="422"/>
      <c r="Y775" s="422"/>
    </row>
    <row r="776" spans="1:33" s="421" customFormat="1" x14ac:dyDescent="0.2">
      <c r="A776" s="413" t="s">
        <v>7</v>
      </c>
      <c r="B776" s="414">
        <v>39451</v>
      </c>
      <c r="C776" s="414">
        <v>39451</v>
      </c>
      <c r="D776" s="410">
        <v>2008</v>
      </c>
      <c r="E776" s="415" t="s">
        <v>21</v>
      </c>
      <c r="F776" s="413" t="s">
        <v>74</v>
      </c>
      <c r="G776" s="413" t="s">
        <v>35</v>
      </c>
      <c r="H776" s="416">
        <v>-450</v>
      </c>
      <c r="I776" s="420" t="s">
        <v>392</v>
      </c>
      <c r="J776" s="434" t="s">
        <v>370</v>
      </c>
      <c r="K776" s="440">
        <v>18</v>
      </c>
      <c r="L776" s="420" t="s">
        <v>349</v>
      </c>
      <c r="M776" s="420"/>
    </row>
    <row r="777" spans="1:33" s="421" customFormat="1" x14ac:dyDescent="0.2">
      <c r="A777" s="413" t="s">
        <v>7</v>
      </c>
      <c r="B777" s="414">
        <v>39451</v>
      </c>
      <c r="C777" s="414">
        <v>39451</v>
      </c>
      <c r="D777" s="410">
        <v>2008</v>
      </c>
      <c r="E777" s="415" t="s">
        <v>21</v>
      </c>
      <c r="F777" s="413" t="s">
        <v>70</v>
      </c>
      <c r="G777" s="413" t="s">
        <v>35</v>
      </c>
      <c r="H777" s="416">
        <v>-160</v>
      </c>
      <c r="I777" s="425" t="s">
        <v>82</v>
      </c>
      <c r="J777" s="439" t="s">
        <v>285</v>
      </c>
      <c r="K777" s="440">
        <v>18</v>
      </c>
      <c r="L777" s="420" t="s">
        <v>327</v>
      </c>
      <c r="M777" s="420"/>
      <c r="X777" s="422"/>
      <c r="Y777" s="422"/>
    </row>
    <row r="778" spans="1:33" s="421" customFormat="1" x14ac:dyDescent="0.2">
      <c r="A778" s="413" t="s">
        <v>7</v>
      </c>
      <c r="B778" s="414">
        <v>39504</v>
      </c>
      <c r="C778" s="414">
        <v>39500</v>
      </c>
      <c r="D778" s="410">
        <v>2008</v>
      </c>
      <c r="E778" s="415" t="s">
        <v>21</v>
      </c>
      <c r="F778" s="413" t="s">
        <v>70</v>
      </c>
      <c r="G778" s="413" t="s">
        <v>35</v>
      </c>
      <c r="H778" s="416">
        <v>-320</v>
      </c>
      <c r="I778" s="425" t="s">
        <v>82</v>
      </c>
      <c r="J778" s="439" t="s">
        <v>284</v>
      </c>
      <c r="K778" s="440">
        <v>18</v>
      </c>
      <c r="L778" s="420"/>
      <c r="M778" s="420"/>
      <c r="X778" s="422"/>
      <c r="Y778" s="422"/>
    </row>
    <row r="779" spans="1:33" s="421" customFormat="1" x14ac:dyDescent="0.2">
      <c r="A779" s="413" t="s">
        <v>7</v>
      </c>
      <c r="B779" s="414">
        <v>39632</v>
      </c>
      <c r="C779" s="414">
        <v>39629</v>
      </c>
      <c r="D779" s="410">
        <v>2008</v>
      </c>
      <c r="E779" s="415" t="s">
        <v>21</v>
      </c>
      <c r="F779" s="413" t="s">
        <v>70</v>
      </c>
      <c r="G779" s="413" t="s">
        <v>35</v>
      </c>
      <c r="H779" s="416">
        <v>-320</v>
      </c>
      <c r="I779" s="425" t="s">
        <v>82</v>
      </c>
      <c r="J779" s="439" t="s">
        <v>283</v>
      </c>
      <c r="K779" s="440">
        <v>18</v>
      </c>
      <c r="L779" s="420"/>
      <c r="M779" s="420"/>
      <c r="X779" s="422"/>
      <c r="Y779" s="422"/>
    </row>
    <row r="780" spans="1:33" s="421" customFormat="1" x14ac:dyDescent="0.2">
      <c r="A780" s="413" t="s">
        <v>7</v>
      </c>
      <c r="B780" s="414">
        <v>39711</v>
      </c>
      <c r="C780" s="414">
        <v>39709</v>
      </c>
      <c r="D780" s="410">
        <v>2008</v>
      </c>
      <c r="E780" s="415" t="s">
        <v>21</v>
      </c>
      <c r="F780" s="413" t="s">
        <v>70</v>
      </c>
      <c r="G780" s="413" t="s">
        <v>35</v>
      </c>
      <c r="H780" s="416">
        <v>-640</v>
      </c>
      <c r="I780" s="425" t="s">
        <v>82</v>
      </c>
      <c r="J780" s="439" t="s">
        <v>288</v>
      </c>
      <c r="K780" s="440">
        <v>18</v>
      </c>
      <c r="L780" s="420"/>
      <c r="M780" s="420"/>
      <c r="X780" s="422"/>
      <c r="Y780" s="422"/>
    </row>
    <row r="781" spans="1:33" s="421" customFormat="1" x14ac:dyDescent="0.2">
      <c r="A781" s="413" t="s">
        <v>7</v>
      </c>
      <c r="B781" s="414">
        <v>39813</v>
      </c>
      <c r="C781" s="414">
        <v>39800</v>
      </c>
      <c r="D781" s="410">
        <v>2008</v>
      </c>
      <c r="E781" s="415" t="s">
        <v>21</v>
      </c>
      <c r="F781" s="413" t="s">
        <v>70</v>
      </c>
      <c r="G781" s="413" t="s">
        <v>35</v>
      </c>
      <c r="H781" s="416">
        <v>-480</v>
      </c>
      <c r="I781" s="425" t="s">
        <v>82</v>
      </c>
      <c r="J781" s="428" t="s">
        <v>287</v>
      </c>
      <c r="K781" s="440">
        <v>18</v>
      </c>
      <c r="L781" s="420"/>
      <c r="M781" s="420"/>
      <c r="X781" s="422"/>
      <c r="Y781" s="422"/>
    </row>
    <row r="782" spans="1:33" s="421" customFormat="1" x14ac:dyDescent="0.2">
      <c r="A782" s="413" t="s">
        <v>7</v>
      </c>
      <c r="B782" s="414">
        <v>39910</v>
      </c>
      <c r="C782" s="414">
        <v>39906</v>
      </c>
      <c r="D782" s="410">
        <v>2009</v>
      </c>
      <c r="E782" s="415" t="s">
        <v>21</v>
      </c>
      <c r="F782" s="413" t="s">
        <v>70</v>
      </c>
      <c r="G782" s="413" t="s">
        <v>35</v>
      </c>
      <c r="H782" s="416">
        <v>-480</v>
      </c>
      <c r="I782" s="425" t="s">
        <v>82</v>
      </c>
      <c r="J782" s="428" t="s">
        <v>286</v>
      </c>
      <c r="K782" s="440">
        <v>18</v>
      </c>
      <c r="L782" s="420"/>
      <c r="M782" s="420"/>
      <c r="X782" s="422"/>
      <c r="Y782" s="422"/>
    </row>
    <row r="783" spans="1:33" s="421" customFormat="1" x14ac:dyDescent="0.2">
      <c r="A783" s="413" t="s">
        <v>7</v>
      </c>
      <c r="B783" s="414">
        <v>40037</v>
      </c>
      <c r="C783" s="414">
        <v>40030</v>
      </c>
      <c r="D783" s="410">
        <v>2009</v>
      </c>
      <c r="E783" s="415" t="s">
        <v>21</v>
      </c>
      <c r="F783" s="413" t="s">
        <v>70</v>
      </c>
      <c r="G783" s="413" t="s">
        <v>35</v>
      </c>
      <c r="H783" s="416">
        <v>-480</v>
      </c>
      <c r="I783" s="425" t="s">
        <v>82</v>
      </c>
      <c r="J783" s="439" t="s">
        <v>293</v>
      </c>
      <c r="K783" s="440">
        <v>18</v>
      </c>
      <c r="L783" s="420"/>
      <c r="M783" s="420"/>
      <c r="X783" s="422"/>
      <c r="Y783" s="422"/>
    </row>
    <row r="784" spans="1:33" s="421" customFormat="1" x14ac:dyDescent="0.2">
      <c r="A784" s="413" t="s">
        <v>7</v>
      </c>
      <c r="B784" s="414">
        <v>40151</v>
      </c>
      <c r="C784" s="414">
        <v>40150</v>
      </c>
      <c r="D784" s="410">
        <v>2009</v>
      </c>
      <c r="E784" s="415" t="s">
        <v>21</v>
      </c>
      <c r="F784" s="413" t="s">
        <v>34</v>
      </c>
      <c r="G784" s="413" t="s">
        <v>35</v>
      </c>
      <c r="H784" s="416">
        <v>-960</v>
      </c>
      <c r="I784" s="425" t="s">
        <v>82</v>
      </c>
      <c r="J784" s="439" t="s">
        <v>289</v>
      </c>
      <c r="K784" s="440">
        <v>18</v>
      </c>
      <c r="L784" s="420"/>
      <c r="M784" s="420"/>
      <c r="X784" s="422"/>
      <c r="Y784" s="422"/>
    </row>
    <row r="785" spans="1:25" s="421" customFormat="1" x14ac:dyDescent="0.2">
      <c r="A785" s="413" t="s">
        <v>7</v>
      </c>
      <c r="B785" s="414">
        <v>40231</v>
      </c>
      <c r="C785" s="414">
        <v>40228</v>
      </c>
      <c r="D785" s="410">
        <v>2010</v>
      </c>
      <c r="E785" s="415" t="s">
        <v>21</v>
      </c>
      <c r="F785" s="413" t="s">
        <v>34</v>
      </c>
      <c r="G785" s="413" t="s">
        <v>35</v>
      </c>
      <c r="H785" s="416">
        <v>37.5</v>
      </c>
      <c r="I785" s="425" t="s">
        <v>91</v>
      </c>
      <c r="J785" s="418" t="s">
        <v>197</v>
      </c>
      <c r="K785" s="440">
        <v>18</v>
      </c>
      <c r="L785" s="420"/>
      <c r="M785" s="420"/>
      <c r="X785" s="422"/>
      <c r="Y785" s="422"/>
    </row>
    <row r="786" spans="1:25" s="421" customFormat="1" x14ac:dyDescent="0.2">
      <c r="A786" s="413" t="s">
        <v>7</v>
      </c>
      <c r="B786" s="414">
        <v>40231</v>
      </c>
      <c r="C786" s="414">
        <v>40228</v>
      </c>
      <c r="D786" s="410">
        <v>2010</v>
      </c>
      <c r="E786" s="415" t="s">
        <v>21</v>
      </c>
      <c r="F786" s="413" t="s">
        <v>34</v>
      </c>
      <c r="G786" s="413" t="s">
        <v>35</v>
      </c>
      <c r="H786" s="416">
        <v>-1500</v>
      </c>
      <c r="I786" s="425" t="s">
        <v>82</v>
      </c>
      <c r="J786" s="418" t="s">
        <v>197</v>
      </c>
      <c r="K786" s="440">
        <v>18</v>
      </c>
      <c r="L786" s="420"/>
      <c r="M786" s="420"/>
      <c r="X786" s="422"/>
      <c r="Y786" s="422"/>
    </row>
    <row r="787" spans="1:25" s="421" customFormat="1" x14ac:dyDescent="0.2">
      <c r="A787" s="413" t="s">
        <v>7</v>
      </c>
      <c r="B787" s="414">
        <v>40582</v>
      </c>
      <c r="C787" s="414">
        <v>40582</v>
      </c>
      <c r="D787" s="410">
        <v>2011</v>
      </c>
      <c r="E787" s="415" t="s">
        <v>21</v>
      </c>
      <c r="F787" s="413" t="s">
        <v>34</v>
      </c>
      <c r="G787" s="413" t="s">
        <v>35</v>
      </c>
      <c r="H787" s="416">
        <v>37.5</v>
      </c>
      <c r="I787" s="425" t="s">
        <v>91</v>
      </c>
      <c r="J787" s="418" t="s">
        <v>196</v>
      </c>
      <c r="K787" s="440">
        <v>18</v>
      </c>
      <c r="L787" s="420"/>
      <c r="M787" s="420"/>
      <c r="X787" s="422"/>
      <c r="Y787" s="422"/>
    </row>
    <row r="788" spans="1:25" s="421" customFormat="1" x14ac:dyDescent="0.2">
      <c r="A788" s="413" t="s">
        <v>7</v>
      </c>
      <c r="B788" s="414">
        <v>40582</v>
      </c>
      <c r="C788" s="414">
        <v>40582</v>
      </c>
      <c r="D788" s="410">
        <v>2011</v>
      </c>
      <c r="E788" s="415" t="s">
        <v>21</v>
      </c>
      <c r="F788" s="413" t="s">
        <v>34</v>
      </c>
      <c r="G788" s="413" t="s">
        <v>35</v>
      </c>
      <c r="H788" s="416">
        <v>-1500</v>
      </c>
      <c r="I788" s="425" t="s">
        <v>82</v>
      </c>
      <c r="J788" s="418" t="s">
        <v>196</v>
      </c>
      <c r="K788" s="440">
        <v>18</v>
      </c>
      <c r="L788" s="420"/>
      <c r="M788" s="420"/>
      <c r="X788" s="422"/>
      <c r="Y788" s="422"/>
    </row>
    <row r="789" spans="1:25" s="421" customFormat="1" x14ac:dyDescent="0.2">
      <c r="A789" s="413" t="s">
        <v>7</v>
      </c>
      <c r="B789" s="414">
        <v>40945</v>
      </c>
      <c r="C789" s="414">
        <v>40944</v>
      </c>
      <c r="D789" s="410">
        <v>2012</v>
      </c>
      <c r="E789" s="415" t="s">
        <v>21</v>
      </c>
      <c r="F789" s="413" t="s">
        <v>34</v>
      </c>
      <c r="G789" s="413" t="s">
        <v>35</v>
      </c>
      <c r="H789" s="416">
        <v>37.5</v>
      </c>
      <c r="I789" s="425" t="s">
        <v>91</v>
      </c>
      <c r="J789" s="418" t="s">
        <v>195</v>
      </c>
      <c r="K789" s="440">
        <v>18</v>
      </c>
      <c r="L789" s="420"/>
      <c r="M789" s="420"/>
      <c r="X789" s="422"/>
      <c r="Y789" s="422"/>
    </row>
    <row r="790" spans="1:25" s="421" customFormat="1" x14ac:dyDescent="0.2">
      <c r="A790" s="413" t="s">
        <v>7</v>
      </c>
      <c r="B790" s="414">
        <v>40945</v>
      </c>
      <c r="C790" s="414">
        <v>40944</v>
      </c>
      <c r="D790" s="410">
        <v>2012</v>
      </c>
      <c r="E790" s="415" t="s">
        <v>21</v>
      </c>
      <c r="F790" s="413" t="s">
        <v>34</v>
      </c>
      <c r="G790" s="413" t="s">
        <v>35</v>
      </c>
      <c r="H790" s="416">
        <v>-1500</v>
      </c>
      <c r="I790" s="425" t="s">
        <v>82</v>
      </c>
      <c r="J790" s="418" t="s">
        <v>195</v>
      </c>
      <c r="K790" s="440">
        <v>18</v>
      </c>
      <c r="L790" s="420"/>
      <c r="M790" s="420"/>
      <c r="X790" s="422"/>
      <c r="Y790" s="422"/>
    </row>
    <row r="791" spans="1:25" s="421" customFormat="1" x14ac:dyDescent="0.2">
      <c r="A791" s="413" t="s">
        <v>7</v>
      </c>
      <c r="B791" s="414">
        <v>41327</v>
      </c>
      <c r="C791" s="414">
        <v>41327</v>
      </c>
      <c r="D791" s="410">
        <v>2013</v>
      </c>
      <c r="E791" s="415" t="s">
        <v>21</v>
      </c>
      <c r="F791" s="413" t="s">
        <v>34</v>
      </c>
      <c r="G791" s="413" t="s">
        <v>35</v>
      </c>
      <c r="H791" s="416">
        <v>60</v>
      </c>
      <c r="I791" s="425" t="s">
        <v>91</v>
      </c>
      <c r="J791" s="434" t="s">
        <v>194</v>
      </c>
      <c r="K791" s="440">
        <v>18</v>
      </c>
      <c r="L791" s="420"/>
      <c r="M791" s="420"/>
      <c r="X791" s="422"/>
      <c r="Y791" s="422"/>
    </row>
    <row r="792" spans="1:25" s="421" customFormat="1" x14ac:dyDescent="0.2">
      <c r="A792" s="413" t="s">
        <v>7</v>
      </c>
      <c r="B792" s="414">
        <v>41327</v>
      </c>
      <c r="C792" s="414">
        <v>41327</v>
      </c>
      <c r="D792" s="410">
        <v>2013</v>
      </c>
      <c r="E792" s="415" t="s">
        <v>21</v>
      </c>
      <c r="F792" s="413" t="s">
        <v>34</v>
      </c>
      <c r="G792" s="413" t="s">
        <v>35</v>
      </c>
      <c r="H792" s="416">
        <v>-1500</v>
      </c>
      <c r="I792" s="425" t="s">
        <v>82</v>
      </c>
      <c r="J792" s="434" t="s">
        <v>194</v>
      </c>
      <c r="K792" s="440">
        <v>18</v>
      </c>
      <c r="L792" s="420"/>
      <c r="M792" s="420"/>
      <c r="X792" s="422"/>
      <c r="Y792" s="422"/>
    </row>
    <row r="793" spans="1:25" s="421" customFormat="1" x14ac:dyDescent="0.2">
      <c r="A793" s="413" t="s">
        <v>7</v>
      </c>
      <c r="B793" s="414">
        <v>41780</v>
      </c>
      <c r="C793" s="414">
        <v>41765</v>
      </c>
      <c r="D793" s="410">
        <v>2014</v>
      </c>
      <c r="E793" s="415" t="s">
        <v>21</v>
      </c>
      <c r="F793" s="413" t="s">
        <v>34</v>
      </c>
      <c r="G793" s="413" t="s">
        <v>35</v>
      </c>
      <c r="H793" s="416">
        <v>100</v>
      </c>
      <c r="I793" s="425" t="s">
        <v>91</v>
      </c>
      <c r="J793" s="418" t="s">
        <v>193</v>
      </c>
      <c r="K793" s="440">
        <v>18</v>
      </c>
      <c r="L793" s="420"/>
      <c r="M793" s="420"/>
      <c r="X793" s="422"/>
      <c r="Y793" s="422"/>
    </row>
    <row r="794" spans="1:25" s="421" customFormat="1" x14ac:dyDescent="0.2">
      <c r="A794" s="413" t="s">
        <v>7</v>
      </c>
      <c r="B794" s="414">
        <v>41780</v>
      </c>
      <c r="C794" s="414">
        <v>41765</v>
      </c>
      <c r="D794" s="410">
        <v>2014</v>
      </c>
      <c r="E794" s="415" t="s">
        <v>21</v>
      </c>
      <c r="F794" s="413" t="s">
        <v>34</v>
      </c>
      <c r="G794" s="413" t="s">
        <v>35</v>
      </c>
      <c r="H794" s="416">
        <v>-1500</v>
      </c>
      <c r="I794" s="425" t="s">
        <v>82</v>
      </c>
      <c r="J794" s="418" t="s">
        <v>198</v>
      </c>
      <c r="K794" s="440">
        <v>18</v>
      </c>
      <c r="L794" s="420"/>
      <c r="M794" s="420"/>
      <c r="X794" s="422"/>
      <c r="Y794" s="422"/>
    </row>
    <row r="795" spans="1:25" s="421" customFormat="1" x14ac:dyDescent="0.2">
      <c r="A795" s="413" t="s">
        <v>7</v>
      </c>
      <c r="B795" s="414">
        <v>42102</v>
      </c>
      <c r="C795" s="414">
        <v>42101</v>
      </c>
      <c r="D795" s="410">
        <v>2015</v>
      </c>
      <c r="E795" s="415" t="s">
        <v>21</v>
      </c>
      <c r="F795" s="413" t="s">
        <v>34</v>
      </c>
      <c r="G795" s="413" t="s">
        <v>35</v>
      </c>
      <c r="H795" s="416">
        <v>100</v>
      </c>
      <c r="I795" s="425" t="s">
        <v>91</v>
      </c>
      <c r="J795" s="418" t="s">
        <v>198</v>
      </c>
      <c r="K795" s="440">
        <v>18</v>
      </c>
      <c r="M795" s="420" t="s">
        <v>269</v>
      </c>
      <c r="X795" s="422"/>
      <c r="Y795" s="422"/>
    </row>
    <row r="796" spans="1:25" s="421" customFormat="1" x14ac:dyDescent="0.2">
      <c r="A796" s="413" t="s">
        <v>7</v>
      </c>
      <c r="B796" s="414">
        <v>42102</v>
      </c>
      <c r="C796" s="414">
        <v>42101</v>
      </c>
      <c r="D796" s="410">
        <v>2015</v>
      </c>
      <c r="E796" s="415" t="s">
        <v>21</v>
      </c>
      <c r="F796" s="413" t="s">
        <v>34</v>
      </c>
      <c r="G796" s="413" t="s">
        <v>35</v>
      </c>
      <c r="H796" s="416">
        <v>-1500</v>
      </c>
      <c r="I796" s="425" t="s">
        <v>82</v>
      </c>
      <c r="J796" s="418" t="s">
        <v>198</v>
      </c>
      <c r="K796" s="440">
        <v>18</v>
      </c>
      <c r="L796" s="420"/>
      <c r="M796" s="420"/>
      <c r="X796" s="422"/>
      <c r="Y796" s="422"/>
    </row>
    <row r="797" spans="1:25" s="421" customFormat="1" x14ac:dyDescent="0.2">
      <c r="A797" s="413" t="s">
        <v>7</v>
      </c>
      <c r="B797" s="414">
        <v>42432</v>
      </c>
      <c r="C797" s="414">
        <v>42432</v>
      </c>
      <c r="D797" s="410">
        <v>2016</v>
      </c>
      <c r="E797" s="415" t="s">
        <v>21</v>
      </c>
      <c r="F797" s="413" t="s">
        <v>34</v>
      </c>
      <c r="G797" s="413" t="s">
        <v>35</v>
      </c>
      <c r="H797" s="416">
        <v>100</v>
      </c>
      <c r="I797" s="425" t="s">
        <v>91</v>
      </c>
      <c r="J797" s="418" t="s">
        <v>199</v>
      </c>
      <c r="K797" s="440">
        <v>18</v>
      </c>
      <c r="L797" s="420"/>
      <c r="M797" s="420"/>
      <c r="X797" s="422"/>
      <c r="Y797" s="422"/>
    </row>
    <row r="798" spans="1:25" s="421" customFormat="1" x14ac:dyDescent="0.2">
      <c r="A798" s="413" t="s">
        <v>7</v>
      </c>
      <c r="B798" s="414">
        <v>42432</v>
      </c>
      <c r="C798" s="414">
        <v>42432</v>
      </c>
      <c r="D798" s="410">
        <v>2016</v>
      </c>
      <c r="E798" s="415" t="s">
        <v>21</v>
      </c>
      <c r="F798" s="413" t="s">
        <v>34</v>
      </c>
      <c r="G798" s="413" t="s">
        <v>35</v>
      </c>
      <c r="H798" s="416">
        <v>-1200</v>
      </c>
      <c r="I798" s="425" t="s">
        <v>82</v>
      </c>
      <c r="J798" s="418" t="s">
        <v>199</v>
      </c>
      <c r="K798" s="440">
        <v>18</v>
      </c>
      <c r="L798" s="420"/>
      <c r="M798" s="420"/>
      <c r="X798" s="422"/>
      <c r="Y798" s="422"/>
    </row>
    <row r="799" spans="1:25" s="421" customFormat="1" x14ac:dyDescent="0.2">
      <c r="A799" s="413" t="s">
        <v>7</v>
      </c>
      <c r="B799" s="414">
        <v>42823</v>
      </c>
      <c r="C799" s="414">
        <v>42821</v>
      </c>
      <c r="D799" s="410">
        <v>2017</v>
      </c>
      <c r="E799" s="415" t="s">
        <v>21</v>
      </c>
      <c r="F799" s="410" t="s">
        <v>34</v>
      </c>
      <c r="G799" s="413" t="s">
        <v>35</v>
      </c>
      <c r="H799" s="416">
        <v>100</v>
      </c>
      <c r="I799" s="425" t="s">
        <v>91</v>
      </c>
      <c r="J799" s="418" t="s">
        <v>200</v>
      </c>
      <c r="K799" s="440">
        <v>18</v>
      </c>
      <c r="L799" s="420"/>
      <c r="M799" s="420"/>
      <c r="X799" s="422"/>
      <c r="Y799" s="422"/>
    </row>
    <row r="800" spans="1:25" s="421" customFormat="1" x14ac:dyDescent="0.2">
      <c r="A800" s="413" t="s">
        <v>7</v>
      </c>
      <c r="B800" s="414">
        <v>42823</v>
      </c>
      <c r="C800" s="414">
        <v>42821</v>
      </c>
      <c r="D800" s="410">
        <v>2017</v>
      </c>
      <c r="E800" s="415" t="s">
        <v>21</v>
      </c>
      <c r="F800" s="410" t="s">
        <v>34</v>
      </c>
      <c r="G800" s="413" t="s">
        <v>35</v>
      </c>
      <c r="H800" s="416">
        <v>-1200</v>
      </c>
      <c r="I800" s="425" t="s">
        <v>82</v>
      </c>
      <c r="J800" s="418" t="s">
        <v>200</v>
      </c>
      <c r="K800" s="440">
        <v>18</v>
      </c>
      <c r="L800" s="420"/>
      <c r="M800" s="420"/>
      <c r="X800" s="422"/>
      <c r="Y800" s="422"/>
    </row>
    <row r="801" spans="1:38" s="421" customFormat="1" x14ac:dyDescent="0.2">
      <c r="A801" s="413" t="s">
        <v>7</v>
      </c>
      <c r="B801" s="414">
        <v>43153</v>
      </c>
      <c r="C801" s="414">
        <v>43153</v>
      </c>
      <c r="D801" s="410">
        <v>2018</v>
      </c>
      <c r="E801" s="415" t="s">
        <v>21</v>
      </c>
      <c r="F801" s="410" t="s">
        <v>34</v>
      </c>
      <c r="G801" s="413" t="s">
        <v>35</v>
      </c>
      <c r="H801" s="416">
        <v>100</v>
      </c>
      <c r="I801" s="425" t="s">
        <v>91</v>
      </c>
      <c r="J801" s="418" t="s">
        <v>201</v>
      </c>
      <c r="K801" s="440">
        <v>18</v>
      </c>
      <c r="L801" s="420"/>
      <c r="M801" s="420"/>
      <c r="X801" s="422"/>
      <c r="Y801" s="422"/>
    </row>
    <row r="802" spans="1:38" s="421" customFormat="1" x14ac:dyDescent="0.2">
      <c r="A802" s="413" t="s">
        <v>7</v>
      </c>
      <c r="B802" s="414">
        <v>43153</v>
      </c>
      <c r="C802" s="414">
        <v>43153</v>
      </c>
      <c r="D802" s="410">
        <v>2018</v>
      </c>
      <c r="E802" s="415" t="s">
        <v>21</v>
      </c>
      <c r="F802" s="410" t="s">
        <v>34</v>
      </c>
      <c r="G802" s="413" t="s">
        <v>35</v>
      </c>
      <c r="H802" s="416">
        <v>-1200</v>
      </c>
      <c r="I802" s="425" t="s">
        <v>82</v>
      </c>
      <c r="J802" s="418" t="s">
        <v>201</v>
      </c>
      <c r="K802" s="440">
        <v>18</v>
      </c>
      <c r="L802" s="420"/>
      <c r="M802" s="420"/>
      <c r="X802" s="422"/>
      <c r="Y802" s="422"/>
      <c r="AK802" s="438"/>
      <c r="AL802" s="438"/>
    </row>
    <row r="803" spans="1:38" s="421" customFormat="1" x14ac:dyDescent="0.2">
      <c r="A803" s="413" t="s">
        <v>7</v>
      </c>
      <c r="B803" s="414">
        <v>43641</v>
      </c>
      <c r="C803" s="414">
        <v>43641</v>
      </c>
      <c r="D803" s="410">
        <v>2019</v>
      </c>
      <c r="E803" s="415" t="s">
        <v>21</v>
      </c>
      <c r="F803" s="413" t="s">
        <v>34</v>
      </c>
      <c r="G803" s="413" t="s">
        <v>35</v>
      </c>
      <c r="H803" s="416">
        <v>-300</v>
      </c>
      <c r="I803" s="425" t="s">
        <v>82</v>
      </c>
      <c r="J803" s="439" t="s">
        <v>257</v>
      </c>
      <c r="K803" s="440">
        <v>18</v>
      </c>
      <c r="L803" s="420"/>
      <c r="M803" s="420"/>
      <c r="X803" s="422"/>
      <c r="Y803" s="422"/>
    </row>
    <row r="804" spans="1:38" s="421" customFormat="1" x14ac:dyDescent="0.2">
      <c r="A804" s="413" t="s">
        <v>7</v>
      </c>
      <c r="B804" s="414">
        <v>43641</v>
      </c>
      <c r="C804" s="414">
        <v>43641</v>
      </c>
      <c r="D804" s="410">
        <v>2019</v>
      </c>
      <c r="E804" s="415" t="s">
        <v>21</v>
      </c>
      <c r="F804" s="413" t="s">
        <v>34</v>
      </c>
      <c r="G804" s="413" t="s">
        <v>35</v>
      </c>
      <c r="H804" s="416">
        <v>-300</v>
      </c>
      <c r="I804" s="425" t="s">
        <v>82</v>
      </c>
      <c r="J804" s="418" t="s">
        <v>258</v>
      </c>
      <c r="K804" s="440">
        <v>18</v>
      </c>
      <c r="L804" s="420"/>
      <c r="M804" s="420"/>
      <c r="X804" s="422"/>
      <c r="Y804" s="422"/>
    </row>
    <row r="805" spans="1:38" s="421" customFormat="1" x14ac:dyDescent="0.2">
      <c r="A805" s="413" t="s">
        <v>7</v>
      </c>
      <c r="B805" s="414">
        <v>43655</v>
      </c>
      <c r="C805" s="414">
        <v>43655</v>
      </c>
      <c r="D805" s="410">
        <v>2019</v>
      </c>
      <c r="E805" s="415" t="s">
        <v>21</v>
      </c>
      <c r="F805" s="413" t="s">
        <v>34</v>
      </c>
      <c r="G805" s="413" t="s">
        <v>35</v>
      </c>
      <c r="H805" s="416">
        <v>-300</v>
      </c>
      <c r="I805" s="425" t="s">
        <v>82</v>
      </c>
      <c r="J805" s="439" t="s">
        <v>259</v>
      </c>
      <c r="K805" s="440">
        <v>18</v>
      </c>
      <c r="L805" s="420"/>
      <c r="M805" s="420"/>
      <c r="X805" s="422"/>
      <c r="Y805" s="422"/>
    </row>
    <row r="806" spans="1:38" s="421" customFormat="1" x14ac:dyDescent="0.2">
      <c r="A806" s="413" t="s">
        <v>7</v>
      </c>
      <c r="B806" s="414">
        <v>40190</v>
      </c>
      <c r="C806" s="414">
        <v>40189</v>
      </c>
      <c r="D806" s="410">
        <v>2010</v>
      </c>
      <c r="E806" s="415" t="s">
        <v>18</v>
      </c>
      <c r="F806" s="413" t="s">
        <v>36</v>
      </c>
      <c r="G806" s="413" t="s">
        <v>35</v>
      </c>
      <c r="H806" s="416">
        <v>-450</v>
      </c>
      <c r="I806" s="420" t="s">
        <v>392</v>
      </c>
      <c r="J806" s="428" t="s">
        <v>368</v>
      </c>
      <c r="K806" s="419">
        <v>19</v>
      </c>
      <c r="L806" s="420" t="s">
        <v>349</v>
      </c>
      <c r="M806" s="420"/>
    </row>
    <row r="807" spans="1:38" s="421" customFormat="1" x14ac:dyDescent="0.2">
      <c r="A807" s="413" t="s">
        <v>7</v>
      </c>
      <c r="B807" s="414">
        <v>40190</v>
      </c>
      <c r="C807" s="414">
        <v>40189</v>
      </c>
      <c r="D807" s="410">
        <v>2010</v>
      </c>
      <c r="E807" s="415" t="s">
        <v>18</v>
      </c>
      <c r="F807" s="413" t="s">
        <v>34</v>
      </c>
      <c r="G807" s="413" t="s">
        <v>35</v>
      </c>
      <c r="H807" s="416">
        <v>-1500</v>
      </c>
      <c r="I807" s="425" t="s">
        <v>82</v>
      </c>
      <c r="J807" s="418" t="s">
        <v>197</v>
      </c>
      <c r="K807" s="419">
        <v>19</v>
      </c>
      <c r="L807" s="420" t="s">
        <v>328</v>
      </c>
      <c r="M807" s="433" t="s">
        <v>295</v>
      </c>
      <c r="X807" s="422"/>
      <c r="Y807" s="422"/>
    </row>
    <row r="808" spans="1:38" s="421" customFormat="1" x14ac:dyDescent="0.2">
      <c r="A808" s="413" t="s">
        <v>7</v>
      </c>
      <c r="B808" s="414">
        <v>40582</v>
      </c>
      <c r="C808" s="414">
        <v>40582</v>
      </c>
      <c r="D808" s="410">
        <v>2011</v>
      </c>
      <c r="E808" s="415" t="s">
        <v>18</v>
      </c>
      <c r="F808" s="413" t="s">
        <v>34</v>
      </c>
      <c r="G808" s="413" t="s">
        <v>35</v>
      </c>
      <c r="H808" s="416">
        <v>37.5</v>
      </c>
      <c r="I808" s="425" t="s">
        <v>91</v>
      </c>
      <c r="J808" s="418" t="s">
        <v>196</v>
      </c>
      <c r="K808" s="419">
        <v>19</v>
      </c>
      <c r="L808" s="420"/>
      <c r="M808" s="420"/>
      <c r="X808" s="422"/>
      <c r="Y808" s="422"/>
    </row>
    <row r="809" spans="1:38" s="421" customFormat="1" x14ac:dyDescent="0.2">
      <c r="A809" s="413" t="s">
        <v>7</v>
      </c>
      <c r="B809" s="414">
        <v>40582</v>
      </c>
      <c r="C809" s="414">
        <v>40582</v>
      </c>
      <c r="D809" s="410">
        <v>2011</v>
      </c>
      <c r="E809" s="415" t="s">
        <v>18</v>
      </c>
      <c r="F809" s="413" t="s">
        <v>34</v>
      </c>
      <c r="G809" s="413" t="s">
        <v>35</v>
      </c>
      <c r="H809" s="416">
        <v>-1500</v>
      </c>
      <c r="I809" s="425" t="s">
        <v>82</v>
      </c>
      <c r="J809" s="418" t="s">
        <v>196</v>
      </c>
      <c r="K809" s="419">
        <v>19</v>
      </c>
      <c r="L809" s="420"/>
      <c r="M809" s="420"/>
      <c r="X809" s="422"/>
      <c r="Y809" s="422"/>
    </row>
    <row r="810" spans="1:38" s="421" customFormat="1" x14ac:dyDescent="0.2">
      <c r="A810" s="413" t="s">
        <v>7</v>
      </c>
      <c r="B810" s="414">
        <v>40945</v>
      </c>
      <c r="C810" s="414">
        <v>40944</v>
      </c>
      <c r="D810" s="410">
        <v>2012</v>
      </c>
      <c r="E810" s="415" t="s">
        <v>18</v>
      </c>
      <c r="F810" s="413" t="s">
        <v>34</v>
      </c>
      <c r="G810" s="413" t="s">
        <v>35</v>
      </c>
      <c r="H810" s="416">
        <v>37.5</v>
      </c>
      <c r="I810" s="425" t="s">
        <v>91</v>
      </c>
      <c r="J810" s="418" t="s">
        <v>195</v>
      </c>
      <c r="K810" s="419">
        <v>19</v>
      </c>
      <c r="L810" s="420"/>
      <c r="M810" s="420"/>
      <c r="X810" s="422"/>
      <c r="Y810" s="422"/>
    </row>
    <row r="811" spans="1:38" s="421" customFormat="1" x14ac:dyDescent="0.2">
      <c r="A811" s="413" t="s">
        <v>7</v>
      </c>
      <c r="B811" s="414">
        <v>40945</v>
      </c>
      <c r="C811" s="414">
        <v>40944</v>
      </c>
      <c r="D811" s="410">
        <v>2012</v>
      </c>
      <c r="E811" s="415" t="s">
        <v>18</v>
      </c>
      <c r="F811" s="413" t="s">
        <v>34</v>
      </c>
      <c r="G811" s="413" t="s">
        <v>35</v>
      </c>
      <c r="H811" s="416">
        <v>-1500</v>
      </c>
      <c r="I811" s="425" t="s">
        <v>82</v>
      </c>
      <c r="J811" s="418" t="s">
        <v>195</v>
      </c>
      <c r="K811" s="419">
        <v>19</v>
      </c>
      <c r="L811" s="420"/>
      <c r="M811" s="420"/>
      <c r="X811" s="422"/>
      <c r="Y811" s="422"/>
    </row>
    <row r="812" spans="1:38" s="421" customFormat="1" x14ac:dyDescent="0.2">
      <c r="A812" s="413" t="s">
        <v>7</v>
      </c>
      <c r="B812" s="414">
        <v>41351</v>
      </c>
      <c r="C812" s="414">
        <v>41349</v>
      </c>
      <c r="D812" s="410">
        <v>2013</v>
      </c>
      <c r="E812" s="415" t="s">
        <v>18</v>
      </c>
      <c r="F812" s="413" t="s">
        <v>34</v>
      </c>
      <c r="G812" s="413" t="s">
        <v>35</v>
      </c>
      <c r="H812" s="416">
        <v>60</v>
      </c>
      <c r="I812" s="425" t="s">
        <v>91</v>
      </c>
      <c r="J812" s="434" t="s">
        <v>194</v>
      </c>
      <c r="K812" s="419">
        <v>19</v>
      </c>
      <c r="L812" s="420"/>
      <c r="M812" s="420"/>
      <c r="X812" s="422"/>
      <c r="Y812" s="422"/>
    </row>
    <row r="813" spans="1:38" s="421" customFormat="1" x14ac:dyDescent="0.2">
      <c r="A813" s="413" t="s">
        <v>7</v>
      </c>
      <c r="B813" s="414">
        <v>41351</v>
      </c>
      <c r="C813" s="414">
        <v>41349</v>
      </c>
      <c r="D813" s="410">
        <v>2013</v>
      </c>
      <c r="E813" s="415" t="s">
        <v>18</v>
      </c>
      <c r="F813" s="413" t="s">
        <v>34</v>
      </c>
      <c r="G813" s="413" t="s">
        <v>35</v>
      </c>
      <c r="H813" s="416">
        <v>-1500</v>
      </c>
      <c r="I813" s="425" t="s">
        <v>82</v>
      </c>
      <c r="J813" s="434" t="s">
        <v>194</v>
      </c>
      <c r="K813" s="419">
        <v>19</v>
      </c>
      <c r="L813" s="420"/>
      <c r="M813" s="420"/>
      <c r="X813" s="422"/>
      <c r="Y813" s="422"/>
    </row>
    <row r="814" spans="1:38" s="421" customFormat="1" x14ac:dyDescent="0.2">
      <c r="A814" s="413" t="s">
        <v>7</v>
      </c>
      <c r="B814" s="414">
        <v>41780</v>
      </c>
      <c r="C814" s="414">
        <v>41765</v>
      </c>
      <c r="D814" s="410">
        <v>2014</v>
      </c>
      <c r="E814" s="415" t="s">
        <v>18</v>
      </c>
      <c r="F814" s="413" t="s">
        <v>34</v>
      </c>
      <c r="G814" s="413" t="s">
        <v>35</v>
      </c>
      <c r="H814" s="416">
        <v>100</v>
      </c>
      <c r="I814" s="425" t="s">
        <v>91</v>
      </c>
      <c r="J814" s="418" t="s">
        <v>193</v>
      </c>
      <c r="K814" s="419">
        <v>19</v>
      </c>
      <c r="L814" s="420"/>
      <c r="M814" s="420"/>
      <c r="X814" s="422"/>
      <c r="Y814" s="422"/>
    </row>
    <row r="815" spans="1:38" s="421" customFormat="1" x14ac:dyDescent="0.2">
      <c r="A815" s="413" t="s">
        <v>7</v>
      </c>
      <c r="B815" s="414">
        <v>41780</v>
      </c>
      <c r="C815" s="414">
        <v>41765</v>
      </c>
      <c r="D815" s="410">
        <v>2014</v>
      </c>
      <c r="E815" s="415" t="s">
        <v>18</v>
      </c>
      <c r="F815" s="413" t="s">
        <v>34</v>
      </c>
      <c r="G815" s="413" t="s">
        <v>35</v>
      </c>
      <c r="H815" s="416">
        <v>-1500</v>
      </c>
      <c r="I815" s="425" t="s">
        <v>82</v>
      </c>
      <c r="J815" s="418" t="s">
        <v>193</v>
      </c>
      <c r="K815" s="419">
        <v>19</v>
      </c>
      <c r="L815" s="420"/>
      <c r="M815" s="420"/>
      <c r="X815" s="422"/>
      <c r="Y815" s="422"/>
    </row>
    <row r="816" spans="1:38" s="421" customFormat="1" x14ac:dyDescent="0.2">
      <c r="A816" s="413" t="s">
        <v>7</v>
      </c>
      <c r="B816" s="414">
        <v>42117</v>
      </c>
      <c r="C816" s="414">
        <v>42117</v>
      </c>
      <c r="D816" s="410">
        <v>2015</v>
      </c>
      <c r="E816" s="415" t="s">
        <v>18</v>
      </c>
      <c r="F816" s="413" t="s">
        <v>34</v>
      </c>
      <c r="G816" s="413" t="s">
        <v>35</v>
      </c>
      <c r="H816" s="416">
        <v>100</v>
      </c>
      <c r="I816" s="425" t="s">
        <v>91</v>
      </c>
      <c r="J816" s="418" t="s">
        <v>198</v>
      </c>
      <c r="K816" s="419">
        <v>19</v>
      </c>
      <c r="M816" s="420" t="s">
        <v>269</v>
      </c>
      <c r="X816" s="422"/>
      <c r="Y816" s="422"/>
    </row>
    <row r="817" spans="1:40" s="421" customFormat="1" x14ac:dyDescent="0.2">
      <c r="A817" s="413" t="s">
        <v>7</v>
      </c>
      <c r="B817" s="414">
        <v>42117</v>
      </c>
      <c r="C817" s="414">
        <v>42117</v>
      </c>
      <c r="D817" s="410">
        <v>2015</v>
      </c>
      <c r="E817" s="415" t="s">
        <v>18</v>
      </c>
      <c r="F817" s="413" t="s">
        <v>34</v>
      </c>
      <c r="G817" s="413" t="s">
        <v>35</v>
      </c>
      <c r="H817" s="416">
        <v>-1500</v>
      </c>
      <c r="I817" s="425" t="s">
        <v>82</v>
      </c>
      <c r="J817" s="418" t="s">
        <v>198</v>
      </c>
      <c r="K817" s="419">
        <v>19</v>
      </c>
      <c r="M817" s="420" t="s">
        <v>269</v>
      </c>
      <c r="X817" s="422"/>
      <c r="Y817" s="422"/>
    </row>
    <row r="818" spans="1:40" s="421" customFormat="1" x14ac:dyDescent="0.2">
      <c r="A818" s="413" t="s">
        <v>7</v>
      </c>
      <c r="B818" s="414">
        <v>42541</v>
      </c>
      <c r="C818" s="414">
        <v>42537</v>
      </c>
      <c r="D818" s="410">
        <v>2016</v>
      </c>
      <c r="E818" s="415" t="s">
        <v>18</v>
      </c>
      <c r="F818" s="413" t="s">
        <v>34</v>
      </c>
      <c r="G818" s="413" t="s">
        <v>35</v>
      </c>
      <c r="H818" s="416">
        <v>-1200</v>
      </c>
      <c r="I818" s="425" t="s">
        <v>82</v>
      </c>
      <c r="J818" s="418"/>
      <c r="K818" s="419">
        <v>19</v>
      </c>
      <c r="L818" s="420" t="s">
        <v>326</v>
      </c>
      <c r="M818" s="420"/>
      <c r="X818" s="422"/>
      <c r="Y818" s="422"/>
    </row>
    <row r="819" spans="1:40" s="421" customFormat="1" x14ac:dyDescent="0.2">
      <c r="A819" s="413" t="s">
        <v>7</v>
      </c>
      <c r="B819" s="414">
        <v>42815</v>
      </c>
      <c r="C819" s="414">
        <v>42812</v>
      </c>
      <c r="D819" s="410">
        <v>2017</v>
      </c>
      <c r="E819" s="415" t="s">
        <v>18</v>
      </c>
      <c r="F819" s="410" t="s">
        <v>34</v>
      </c>
      <c r="G819" s="413" t="s">
        <v>35</v>
      </c>
      <c r="H819" s="416">
        <v>100</v>
      </c>
      <c r="I819" s="425" t="s">
        <v>91</v>
      </c>
      <c r="J819" s="418" t="s">
        <v>200</v>
      </c>
      <c r="K819" s="419">
        <v>19</v>
      </c>
      <c r="L819" s="420"/>
      <c r="M819" s="420"/>
      <c r="X819" s="422"/>
      <c r="Y819" s="422"/>
    </row>
    <row r="820" spans="1:40" s="421" customFormat="1" x14ac:dyDescent="0.2">
      <c r="A820" s="413" t="s">
        <v>7</v>
      </c>
      <c r="B820" s="414">
        <v>42815</v>
      </c>
      <c r="C820" s="414">
        <v>42812</v>
      </c>
      <c r="D820" s="410">
        <v>2017</v>
      </c>
      <c r="E820" s="415" t="s">
        <v>18</v>
      </c>
      <c r="F820" s="410" t="s">
        <v>34</v>
      </c>
      <c r="G820" s="413" t="s">
        <v>35</v>
      </c>
      <c r="H820" s="416">
        <v>-1200</v>
      </c>
      <c r="I820" s="425" t="s">
        <v>82</v>
      </c>
      <c r="J820" s="418" t="s">
        <v>200</v>
      </c>
      <c r="K820" s="419">
        <v>19</v>
      </c>
      <c r="L820" s="420"/>
      <c r="M820" s="420"/>
      <c r="X820" s="422"/>
      <c r="Y820" s="422"/>
    </row>
    <row r="821" spans="1:40" s="421" customFormat="1" x14ac:dyDescent="0.2">
      <c r="A821" s="413" t="s">
        <v>7</v>
      </c>
      <c r="B821" s="414">
        <v>43167</v>
      </c>
      <c r="C821" s="414">
        <v>43167</v>
      </c>
      <c r="D821" s="410">
        <v>2018</v>
      </c>
      <c r="E821" s="415" t="s">
        <v>18</v>
      </c>
      <c r="F821" s="410" t="s">
        <v>34</v>
      </c>
      <c r="G821" s="413" t="s">
        <v>35</v>
      </c>
      <c r="H821" s="416">
        <v>100</v>
      </c>
      <c r="I821" s="425" t="s">
        <v>91</v>
      </c>
      <c r="J821" s="459" t="s">
        <v>201</v>
      </c>
      <c r="K821" s="419">
        <v>19</v>
      </c>
      <c r="L821" s="420" t="s">
        <v>346</v>
      </c>
      <c r="M821" s="420"/>
      <c r="X821" s="422"/>
      <c r="Y821" s="422"/>
    </row>
    <row r="822" spans="1:40" s="421" customFormat="1" x14ac:dyDescent="0.2">
      <c r="A822" s="413" t="s">
        <v>7</v>
      </c>
      <c r="B822" s="414">
        <v>43167</v>
      </c>
      <c r="C822" s="414">
        <v>43167</v>
      </c>
      <c r="D822" s="410">
        <v>2018</v>
      </c>
      <c r="E822" s="415" t="s">
        <v>18</v>
      </c>
      <c r="F822" s="410" t="s">
        <v>34</v>
      </c>
      <c r="G822" s="413" t="s">
        <v>35</v>
      </c>
      <c r="H822" s="416">
        <v>-1100</v>
      </c>
      <c r="I822" s="425" t="s">
        <v>82</v>
      </c>
      <c r="J822" s="418" t="s">
        <v>201</v>
      </c>
      <c r="K822" s="419">
        <v>19</v>
      </c>
      <c r="L822" s="420" t="s">
        <v>346</v>
      </c>
      <c r="M822" s="420"/>
      <c r="X822" s="422"/>
      <c r="Y822" s="422"/>
    </row>
    <row r="823" spans="1:40" s="421" customFormat="1" x14ac:dyDescent="0.2">
      <c r="A823" s="413" t="s">
        <v>7</v>
      </c>
      <c r="B823" s="414">
        <v>43615</v>
      </c>
      <c r="C823" s="414">
        <v>43616</v>
      </c>
      <c r="D823" s="410">
        <v>2019</v>
      </c>
      <c r="E823" s="415" t="s">
        <v>18</v>
      </c>
      <c r="F823" s="413" t="s">
        <v>34</v>
      </c>
      <c r="G823" s="413" t="s">
        <v>35</v>
      </c>
      <c r="H823" s="416">
        <v>-900</v>
      </c>
      <c r="I823" s="425" t="s">
        <v>82</v>
      </c>
      <c r="J823" s="418">
        <v>9</v>
      </c>
      <c r="K823" s="419">
        <v>19</v>
      </c>
      <c r="L823" s="420"/>
      <c r="M823" s="420"/>
      <c r="X823" s="422"/>
      <c r="Y823" s="422"/>
    </row>
    <row r="824" spans="1:40" s="453" customFormat="1" x14ac:dyDescent="0.2">
      <c r="A824" s="413" t="s">
        <v>7</v>
      </c>
      <c r="B824" s="414">
        <v>43753</v>
      </c>
      <c r="C824" s="414">
        <v>43749</v>
      </c>
      <c r="D824" s="410">
        <v>2019</v>
      </c>
      <c r="E824" s="415" t="s">
        <v>18</v>
      </c>
      <c r="F824" s="413" t="s">
        <v>34</v>
      </c>
      <c r="G824" s="413" t="s">
        <v>35</v>
      </c>
      <c r="H824" s="416">
        <v>-300</v>
      </c>
      <c r="I824" s="425" t="s">
        <v>82</v>
      </c>
      <c r="J824" s="418">
        <v>3</v>
      </c>
      <c r="K824" s="419">
        <v>19</v>
      </c>
      <c r="L824" s="420"/>
      <c r="M824" s="420"/>
      <c r="N824" s="421"/>
      <c r="O824" s="421"/>
      <c r="P824" s="421"/>
      <c r="Q824" s="421"/>
      <c r="R824" s="421"/>
      <c r="S824" s="421"/>
      <c r="T824" s="421"/>
      <c r="U824" s="421"/>
      <c r="V824" s="421"/>
      <c r="W824" s="421"/>
      <c r="X824" s="422"/>
      <c r="Y824" s="422"/>
      <c r="Z824" s="421"/>
      <c r="AA824" s="421"/>
      <c r="AB824" s="421"/>
      <c r="AC824" s="421"/>
      <c r="AD824" s="421"/>
      <c r="AE824" s="421"/>
      <c r="AF824" s="421"/>
      <c r="AG824" s="421"/>
      <c r="AH824" s="421"/>
      <c r="AI824" s="421"/>
      <c r="AJ824" s="421"/>
      <c r="AK824" s="421"/>
      <c r="AL824" s="421"/>
      <c r="AM824" s="421"/>
      <c r="AN824" s="421"/>
    </row>
    <row r="825" spans="1:40" s="421" customFormat="1" x14ac:dyDescent="0.2">
      <c r="A825" s="413"/>
      <c r="B825" s="414">
        <v>39148</v>
      </c>
      <c r="C825" s="414">
        <v>39148</v>
      </c>
      <c r="D825" s="410">
        <v>2007</v>
      </c>
      <c r="E825" s="415" t="s">
        <v>15</v>
      </c>
      <c r="F825" s="460" t="s">
        <v>70</v>
      </c>
      <c r="G825" s="413" t="s">
        <v>73</v>
      </c>
      <c r="H825" s="416">
        <v>-450</v>
      </c>
      <c r="I825" s="420" t="s">
        <v>392</v>
      </c>
      <c r="J825" s="455"/>
      <c r="K825" s="419">
        <v>20</v>
      </c>
      <c r="L825" s="420" t="s">
        <v>349</v>
      </c>
      <c r="M825" s="420" t="s">
        <v>372</v>
      </c>
      <c r="R825" s="453"/>
      <c r="S825" s="453"/>
      <c r="T825" s="453"/>
      <c r="U825" s="453"/>
      <c r="V825" s="453"/>
      <c r="W825" s="453"/>
      <c r="X825" s="453"/>
    </row>
    <row r="826" spans="1:40" s="421" customFormat="1" x14ac:dyDescent="0.2">
      <c r="A826" s="413"/>
      <c r="B826" s="414">
        <v>39155</v>
      </c>
      <c r="C826" s="414">
        <v>39155</v>
      </c>
      <c r="D826" s="410">
        <v>2007</v>
      </c>
      <c r="E826" s="415" t="s">
        <v>15</v>
      </c>
      <c r="F826" s="413" t="s">
        <v>70</v>
      </c>
      <c r="G826" s="413" t="s">
        <v>46</v>
      </c>
      <c r="H826" s="416">
        <v>-129.03</v>
      </c>
      <c r="I826" s="420" t="s">
        <v>82</v>
      </c>
      <c r="J826" s="461" t="s">
        <v>329</v>
      </c>
      <c r="K826" s="419">
        <v>20</v>
      </c>
      <c r="L826" s="420" t="s">
        <v>330</v>
      </c>
      <c r="M826" s="420"/>
      <c r="X826" s="422"/>
      <c r="Y826" s="422"/>
    </row>
    <row r="827" spans="1:40" s="421" customFormat="1" x14ac:dyDescent="0.2">
      <c r="A827" s="413" t="s">
        <v>7</v>
      </c>
      <c r="B827" s="414">
        <v>39221</v>
      </c>
      <c r="C827" s="414">
        <v>39218</v>
      </c>
      <c r="D827" s="410">
        <v>2007</v>
      </c>
      <c r="E827" s="415" t="s">
        <v>15</v>
      </c>
      <c r="F827" s="413" t="s">
        <v>70</v>
      </c>
      <c r="G827" s="413" t="s">
        <v>35</v>
      </c>
      <c r="H827" s="416">
        <v>-480</v>
      </c>
      <c r="I827" s="425" t="s">
        <v>82</v>
      </c>
      <c r="J827" s="418">
        <v>3</v>
      </c>
      <c r="K827" s="419">
        <v>20</v>
      </c>
      <c r="L827" s="420"/>
      <c r="M827" s="420"/>
      <c r="X827" s="422"/>
      <c r="Y827" s="422"/>
    </row>
    <row r="828" spans="1:40" s="421" customFormat="1" x14ac:dyDescent="0.2">
      <c r="A828" s="413" t="s">
        <v>7</v>
      </c>
      <c r="B828" s="414">
        <v>39416</v>
      </c>
      <c r="C828" s="414">
        <v>39416</v>
      </c>
      <c r="D828" s="410">
        <v>2007</v>
      </c>
      <c r="E828" s="415" t="s">
        <v>15</v>
      </c>
      <c r="F828" s="413" t="s">
        <v>70</v>
      </c>
      <c r="G828" s="413" t="s">
        <v>35</v>
      </c>
      <c r="H828" s="416">
        <v>-960</v>
      </c>
      <c r="I828" s="425" t="s">
        <v>82</v>
      </c>
      <c r="J828" s="418">
        <v>6</v>
      </c>
      <c r="K828" s="419">
        <v>20</v>
      </c>
      <c r="L828" s="420"/>
      <c r="M828" s="420"/>
      <c r="X828" s="422"/>
      <c r="Y828" s="422"/>
    </row>
    <row r="829" spans="1:40" s="421" customFormat="1" x14ac:dyDescent="0.2">
      <c r="A829" s="413" t="s">
        <v>7</v>
      </c>
      <c r="B829" s="414">
        <v>39541</v>
      </c>
      <c r="C829" s="414">
        <v>39540</v>
      </c>
      <c r="D829" s="410">
        <v>2008</v>
      </c>
      <c r="E829" s="415" t="s">
        <v>15</v>
      </c>
      <c r="F829" s="413" t="s">
        <v>70</v>
      </c>
      <c r="G829" s="413" t="s">
        <v>35</v>
      </c>
      <c r="H829" s="416">
        <v>-480</v>
      </c>
      <c r="I829" s="425" t="s">
        <v>82</v>
      </c>
      <c r="J829" s="418">
        <v>3</v>
      </c>
      <c r="K829" s="419">
        <v>20</v>
      </c>
      <c r="L829" s="420"/>
      <c r="M829" s="420"/>
      <c r="X829" s="422"/>
      <c r="Y829" s="422"/>
    </row>
    <row r="830" spans="1:40" s="421" customFormat="1" x14ac:dyDescent="0.2">
      <c r="A830" s="413" t="s">
        <v>7</v>
      </c>
      <c r="B830" s="414">
        <v>39632</v>
      </c>
      <c r="C830" s="414">
        <v>39629</v>
      </c>
      <c r="D830" s="410">
        <v>2008</v>
      </c>
      <c r="E830" s="415" t="s">
        <v>15</v>
      </c>
      <c r="F830" s="413" t="s">
        <v>70</v>
      </c>
      <c r="G830" s="413" t="s">
        <v>35</v>
      </c>
      <c r="H830" s="416">
        <v>-480</v>
      </c>
      <c r="I830" s="425" t="s">
        <v>82</v>
      </c>
      <c r="J830" s="418">
        <v>3</v>
      </c>
      <c r="K830" s="419">
        <v>20</v>
      </c>
      <c r="L830" s="420"/>
      <c r="M830" s="420"/>
      <c r="X830" s="422"/>
      <c r="Y830" s="422"/>
    </row>
    <row r="831" spans="1:40" s="421" customFormat="1" x14ac:dyDescent="0.2">
      <c r="A831" s="413" t="s">
        <v>7</v>
      </c>
      <c r="B831" s="414">
        <v>39696</v>
      </c>
      <c r="C831" s="414">
        <v>39695</v>
      </c>
      <c r="D831" s="410">
        <v>2008</v>
      </c>
      <c r="E831" s="415" t="s">
        <v>15</v>
      </c>
      <c r="F831" s="413" t="s">
        <v>70</v>
      </c>
      <c r="G831" s="413" t="s">
        <v>35</v>
      </c>
      <c r="H831" s="416">
        <v>-480</v>
      </c>
      <c r="I831" s="425" t="s">
        <v>82</v>
      </c>
      <c r="J831" s="418">
        <v>3</v>
      </c>
      <c r="K831" s="419">
        <v>20</v>
      </c>
      <c r="L831" s="420"/>
      <c r="M831" s="420"/>
      <c r="X831" s="422"/>
      <c r="Y831" s="422"/>
    </row>
    <row r="832" spans="1:40" s="421" customFormat="1" x14ac:dyDescent="0.2">
      <c r="A832" s="413" t="s">
        <v>7</v>
      </c>
      <c r="B832" s="414">
        <v>39783</v>
      </c>
      <c r="C832" s="414">
        <v>39773</v>
      </c>
      <c r="D832" s="410">
        <v>2008</v>
      </c>
      <c r="E832" s="415" t="s">
        <v>15</v>
      </c>
      <c r="F832" s="413" t="s">
        <v>70</v>
      </c>
      <c r="G832" s="413" t="s">
        <v>35</v>
      </c>
      <c r="H832" s="416">
        <v>-480</v>
      </c>
      <c r="I832" s="425" t="s">
        <v>82</v>
      </c>
      <c r="J832" s="418">
        <v>3</v>
      </c>
      <c r="K832" s="419">
        <v>20</v>
      </c>
      <c r="L832" s="420"/>
      <c r="M832" s="420"/>
      <c r="X832" s="422"/>
      <c r="Y832" s="422"/>
    </row>
    <row r="833" spans="1:25" s="421" customFormat="1" x14ac:dyDescent="0.2">
      <c r="A833" s="413" t="s">
        <v>7</v>
      </c>
      <c r="B833" s="414">
        <v>39996</v>
      </c>
      <c r="C833" s="414">
        <v>39993</v>
      </c>
      <c r="D833" s="410">
        <v>2009</v>
      </c>
      <c r="E833" s="415" t="s">
        <v>15</v>
      </c>
      <c r="F833" s="413" t="s">
        <v>70</v>
      </c>
      <c r="G833" s="413" t="s">
        <v>35</v>
      </c>
      <c r="H833" s="416">
        <v>-960</v>
      </c>
      <c r="I833" s="425" t="s">
        <v>82</v>
      </c>
      <c r="J833" s="418">
        <v>6</v>
      </c>
      <c r="K833" s="419">
        <v>20</v>
      </c>
      <c r="L833" s="420"/>
      <c r="M833" s="420"/>
      <c r="X833" s="422"/>
      <c r="Y833" s="422"/>
    </row>
    <row r="834" spans="1:25" s="421" customFormat="1" x14ac:dyDescent="0.2">
      <c r="A834" s="413" t="s">
        <v>7</v>
      </c>
      <c r="B834" s="414">
        <v>40140</v>
      </c>
      <c r="C834" s="414">
        <v>40137</v>
      </c>
      <c r="D834" s="410">
        <v>2009</v>
      </c>
      <c r="E834" s="415" t="s">
        <v>15</v>
      </c>
      <c r="F834" s="413" t="s">
        <v>34</v>
      </c>
      <c r="G834" s="413" t="s">
        <v>35</v>
      </c>
      <c r="H834" s="416">
        <v>-960</v>
      </c>
      <c r="I834" s="425" t="s">
        <v>82</v>
      </c>
      <c r="J834" s="418">
        <v>6</v>
      </c>
      <c r="K834" s="419">
        <v>20</v>
      </c>
      <c r="L834" s="420"/>
      <c r="M834" s="420"/>
      <c r="X834" s="422"/>
      <c r="Y834" s="422"/>
    </row>
    <row r="835" spans="1:25" s="421" customFormat="1" x14ac:dyDescent="0.2">
      <c r="A835" s="413" t="s">
        <v>7</v>
      </c>
      <c r="B835" s="414">
        <v>40231</v>
      </c>
      <c r="C835" s="414">
        <v>40228</v>
      </c>
      <c r="D835" s="410">
        <v>2010</v>
      </c>
      <c r="E835" s="415" t="s">
        <v>15</v>
      </c>
      <c r="F835" s="413" t="s">
        <v>34</v>
      </c>
      <c r="G835" s="413" t="s">
        <v>35</v>
      </c>
      <c r="H835" s="416">
        <v>37.5</v>
      </c>
      <c r="I835" s="425" t="s">
        <v>91</v>
      </c>
      <c r="J835" s="418" t="s">
        <v>197</v>
      </c>
      <c r="K835" s="419">
        <v>20</v>
      </c>
      <c r="L835" s="420"/>
      <c r="M835" s="420"/>
      <c r="X835" s="422"/>
      <c r="Y835" s="422"/>
    </row>
    <row r="836" spans="1:25" s="421" customFormat="1" x14ac:dyDescent="0.2">
      <c r="A836" s="413" t="s">
        <v>7</v>
      </c>
      <c r="B836" s="414">
        <v>40231</v>
      </c>
      <c r="C836" s="414">
        <v>40228</v>
      </c>
      <c r="D836" s="410">
        <v>2010</v>
      </c>
      <c r="E836" s="415" t="s">
        <v>15</v>
      </c>
      <c r="F836" s="413" t="s">
        <v>34</v>
      </c>
      <c r="G836" s="413" t="s">
        <v>35</v>
      </c>
      <c r="H836" s="416">
        <v>-1500</v>
      </c>
      <c r="I836" s="425" t="s">
        <v>82</v>
      </c>
      <c r="J836" s="418" t="s">
        <v>197</v>
      </c>
      <c r="K836" s="419">
        <v>20</v>
      </c>
      <c r="L836" s="420"/>
      <c r="M836" s="420"/>
      <c r="X836" s="422"/>
      <c r="Y836" s="422"/>
    </row>
    <row r="837" spans="1:25" s="421" customFormat="1" x14ac:dyDescent="0.2">
      <c r="A837" s="413" t="s">
        <v>7</v>
      </c>
      <c r="B837" s="414">
        <v>40606</v>
      </c>
      <c r="C837" s="414">
        <v>40605</v>
      </c>
      <c r="D837" s="410">
        <v>2011</v>
      </c>
      <c r="E837" s="415" t="s">
        <v>15</v>
      </c>
      <c r="F837" s="413" t="s">
        <v>34</v>
      </c>
      <c r="G837" s="413" t="s">
        <v>35</v>
      </c>
      <c r="H837" s="416">
        <v>-250</v>
      </c>
      <c r="I837" s="425" t="s">
        <v>82</v>
      </c>
      <c r="J837" s="418">
        <v>2</v>
      </c>
      <c r="K837" s="419">
        <v>20</v>
      </c>
      <c r="L837" s="420"/>
      <c r="M837" s="420"/>
      <c r="X837" s="422"/>
      <c r="Y837" s="422"/>
    </row>
    <row r="838" spans="1:25" s="421" customFormat="1" x14ac:dyDescent="0.2">
      <c r="A838" s="413" t="s">
        <v>7</v>
      </c>
      <c r="B838" s="414">
        <v>40623</v>
      </c>
      <c r="C838" s="414">
        <v>40621</v>
      </c>
      <c r="D838" s="410">
        <v>2011</v>
      </c>
      <c r="E838" s="415" t="s">
        <v>15</v>
      </c>
      <c r="F838" s="413" t="s">
        <v>34</v>
      </c>
      <c r="G838" s="413" t="s">
        <v>35</v>
      </c>
      <c r="H838" s="416">
        <v>-125</v>
      </c>
      <c r="I838" s="425" t="s">
        <v>82</v>
      </c>
      <c r="J838" s="418">
        <v>1</v>
      </c>
      <c r="K838" s="419">
        <v>20</v>
      </c>
      <c r="L838" s="420"/>
      <c r="M838" s="420"/>
      <c r="X838" s="422"/>
      <c r="Y838" s="422"/>
    </row>
    <row r="839" spans="1:25" s="421" customFormat="1" x14ac:dyDescent="0.2">
      <c r="A839" s="413" t="s">
        <v>7</v>
      </c>
      <c r="B839" s="414">
        <v>40660</v>
      </c>
      <c r="C839" s="414">
        <v>40657</v>
      </c>
      <c r="D839" s="410">
        <v>2011</v>
      </c>
      <c r="E839" s="415" t="s">
        <v>15</v>
      </c>
      <c r="F839" s="413" t="s">
        <v>34</v>
      </c>
      <c r="G839" s="413" t="s">
        <v>35</v>
      </c>
      <c r="H839" s="416">
        <v>-125</v>
      </c>
      <c r="I839" s="425" t="s">
        <v>82</v>
      </c>
      <c r="J839" s="418">
        <v>1</v>
      </c>
      <c r="K839" s="419">
        <v>20</v>
      </c>
      <c r="L839" s="420"/>
      <c r="M839" s="420"/>
      <c r="X839" s="422"/>
      <c r="Y839" s="422"/>
    </row>
    <row r="840" spans="1:25" s="421" customFormat="1" x14ac:dyDescent="0.2">
      <c r="A840" s="413" t="s">
        <v>7</v>
      </c>
      <c r="B840" s="414">
        <v>40704</v>
      </c>
      <c r="C840" s="414">
        <v>40704</v>
      </c>
      <c r="D840" s="410">
        <v>2011</v>
      </c>
      <c r="E840" s="415" t="s">
        <v>15</v>
      </c>
      <c r="F840" s="413" t="s">
        <v>34</v>
      </c>
      <c r="G840" s="413" t="s">
        <v>35</v>
      </c>
      <c r="H840" s="416">
        <v>-125</v>
      </c>
      <c r="I840" s="425" t="s">
        <v>82</v>
      </c>
      <c r="J840" s="418">
        <v>1</v>
      </c>
      <c r="K840" s="419">
        <v>20</v>
      </c>
      <c r="L840" s="420"/>
      <c r="M840" s="420"/>
      <c r="X840" s="422"/>
      <c r="Y840" s="422"/>
    </row>
    <row r="841" spans="1:25" s="421" customFormat="1" x14ac:dyDescent="0.2">
      <c r="A841" s="413" t="s">
        <v>7</v>
      </c>
      <c r="B841" s="414">
        <v>40722</v>
      </c>
      <c r="C841" s="414">
        <v>40718</v>
      </c>
      <c r="D841" s="410">
        <v>2011</v>
      </c>
      <c r="E841" s="415" t="s">
        <v>15</v>
      </c>
      <c r="F841" s="413" t="s">
        <v>34</v>
      </c>
      <c r="G841" s="413" t="s">
        <v>35</v>
      </c>
      <c r="H841" s="416">
        <v>-125</v>
      </c>
      <c r="I841" s="425" t="s">
        <v>82</v>
      </c>
      <c r="J841" s="418">
        <v>1</v>
      </c>
      <c r="K841" s="419">
        <v>20</v>
      </c>
      <c r="L841" s="420"/>
      <c r="M841" s="420"/>
      <c r="X841" s="422"/>
      <c r="Y841" s="422"/>
    </row>
    <row r="842" spans="1:25" s="421" customFormat="1" x14ac:dyDescent="0.2">
      <c r="A842" s="413" t="s">
        <v>7</v>
      </c>
      <c r="B842" s="414">
        <v>40757</v>
      </c>
      <c r="C842" s="414">
        <v>40753</v>
      </c>
      <c r="D842" s="410">
        <v>2011</v>
      </c>
      <c r="E842" s="415" t="s">
        <v>15</v>
      </c>
      <c r="F842" s="413" t="s">
        <v>34</v>
      </c>
      <c r="G842" s="413" t="s">
        <v>35</v>
      </c>
      <c r="H842" s="416">
        <v>-125</v>
      </c>
      <c r="I842" s="425" t="s">
        <v>82</v>
      </c>
      <c r="J842" s="418">
        <v>1</v>
      </c>
      <c r="K842" s="419">
        <v>20</v>
      </c>
      <c r="L842" s="420"/>
      <c r="M842" s="420"/>
      <c r="X842" s="422"/>
      <c r="Y842" s="422"/>
    </row>
    <row r="843" spans="1:25" s="421" customFormat="1" x14ac:dyDescent="0.2">
      <c r="A843" s="413" t="s">
        <v>7</v>
      </c>
      <c r="B843" s="414">
        <v>40781</v>
      </c>
      <c r="C843" s="414">
        <v>40779</v>
      </c>
      <c r="D843" s="410">
        <v>2011</v>
      </c>
      <c r="E843" s="415" t="s">
        <v>15</v>
      </c>
      <c r="F843" s="413" t="s">
        <v>34</v>
      </c>
      <c r="G843" s="413" t="s">
        <v>35</v>
      </c>
      <c r="H843" s="416">
        <v>-125</v>
      </c>
      <c r="I843" s="425" t="s">
        <v>82</v>
      </c>
      <c r="J843" s="418">
        <v>1</v>
      </c>
      <c r="K843" s="419">
        <v>20</v>
      </c>
      <c r="L843" s="420"/>
      <c r="M843" s="420"/>
      <c r="X843" s="422"/>
      <c r="Y843" s="422"/>
    </row>
    <row r="844" spans="1:25" s="421" customFormat="1" x14ac:dyDescent="0.2">
      <c r="A844" s="413" t="s">
        <v>7</v>
      </c>
      <c r="B844" s="414">
        <v>40826</v>
      </c>
      <c r="C844" s="414">
        <v>40823</v>
      </c>
      <c r="D844" s="410">
        <v>2011</v>
      </c>
      <c r="E844" s="415" t="s">
        <v>15</v>
      </c>
      <c r="F844" s="413" t="s">
        <v>34</v>
      </c>
      <c r="G844" s="413" t="s">
        <v>35</v>
      </c>
      <c r="H844" s="416">
        <v>-125</v>
      </c>
      <c r="I844" s="425" t="s">
        <v>82</v>
      </c>
      <c r="J844" s="418">
        <v>1</v>
      </c>
      <c r="K844" s="419">
        <v>20</v>
      </c>
      <c r="L844" s="420"/>
      <c r="M844" s="420"/>
      <c r="X844" s="422"/>
      <c r="Y844" s="422"/>
    </row>
    <row r="845" spans="1:25" s="421" customFormat="1" x14ac:dyDescent="0.2">
      <c r="A845" s="413" t="s">
        <v>7</v>
      </c>
      <c r="B845" s="414">
        <v>40843</v>
      </c>
      <c r="C845" s="414">
        <v>40843</v>
      </c>
      <c r="D845" s="410">
        <v>2011</v>
      </c>
      <c r="E845" s="415" t="s">
        <v>15</v>
      </c>
      <c r="F845" s="413" t="s">
        <v>34</v>
      </c>
      <c r="G845" s="413" t="s">
        <v>35</v>
      </c>
      <c r="H845" s="416">
        <v>-125</v>
      </c>
      <c r="I845" s="425" t="s">
        <v>82</v>
      </c>
      <c r="J845" s="418">
        <v>1</v>
      </c>
      <c r="K845" s="419">
        <v>20</v>
      </c>
      <c r="L845" s="420"/>
      <c r="M845" s="420"/>
      <c r="X845" s="422"/>
      <c r="Y845" s="422"/>
    </row>
    <row r="846" spans="1:25" s="421" customFormat="1" x14ac:dyDescent="0.2">
      <c r="A846" s="413" t="s">
        <v>7</v>
      </c>
      <c r="B846" s="414">
        <v>40865</v>
      </c>
      <c r="C846" s="414">
        <v>40865</v>
      </c>
      <c r="D846" s="410">
        <v>2011</v>
      </c>
      <c r="E846" s="415" t="s">
        <v>15</v>
      </c>
      <c r="F846" s="413" t="s">
        <v>34</v>
      </c>
      <c r="G846" s="413" t="s">
        <v>35</v>
      </c>
      <c r="H846" s="416">
        <v>-125</v>
      </c>
      <c r="I846" s="425" t="s">
        <v>82</v>
      </c>
      <c r="J846" s="418">
        <v>1</v>
      </c>
      <c r="K846" s="419">
        <v>20</v>
      </c>
      <c r="L846" s="420"/>
      <c r="M846" s="420"/>
      <c r="X846" s="422"/>
      <c r="Y846" s="422"/>
    </row>
    <row r="847" spans="1:25" s="421" customFormat="1" x14ac:dyDescent="0.2">
      <c r="A847" s="413" t="s">
        <v>7</v>
      </c>
      <c r="B847" s="414">
        <v>40928</v>
      </c>
      <c r="C847" s="414">
        <v>40928</v>
      </c>
      <c r="D847" s="410">
        <v>2012</v>
      </c>
      <c r="E847" s="415" t="s">
        <v>15</v>
      </c>
      <c r="F847" s="413" t="s">
        <v>34</v>
      </c>
      <c r="G847" s="413" t="s">
        <v>35</v>
      </c>
      <c r="H847" s="416">
        <v>-125</v>
      </c>
      <c r="I847" s="425" t="s">
        <v>82</v>
      </c>
      <c r="J847" s="418">
        <v>1</v>
      </c>
      <c r="K847" s="419">
        <v>20</v>
      </c>
      <c r="L847" s="420"/>
      <c r="M847" s="420"/>
      <c r="X847" s="422"/>
      <c r="Y847" s="422"/>
    </row>
    <row r="848" spans="1:25" s="421" customFormat="1" x14ac:dyDescent="0.2">
      <c r="A848" s="413" t="s">
        <v>7</v>
      </c>
      <c r="B848" s="414">
        <v>40928</v>
      </c>
      <c r="C848" s="414">
        <v>40928</v>
      </c>
      <c r="D848" s="410">
        <v>2012</v>
      </c>
      <c r="E848" s="415" t="s">
        <v>15</v>
      </c>
      <c r="F848" s="413" t="s">
        <v>34</v>
      </c>
      <c r="G848" s="413" t="s">
        <v>35</v>
      </c>
      <c r="H848" s="416">
        <v>-125</v>
      </c>
      <c r="I848" s="425" t="s">
        <v>82</v>
      </c>
      <c r="J848" s="418">
        <v>1</v>
      </c>
      <c r="K848" s="419">
        <v>20</v>
      </c>
      <c r="L848" s="420"/>
      <c r="M848" s="420"/>
      <c r="X848" s="422"/>
      <c r="Y848" s="422"/>
    </row>
    <row r="849" spans="1:25" s="421" customFormat="1" x14ac:dyDescent="0.2">
      <c r="A849" s="413" t="s">
        <v>7</v>
      </c>
      <c r="B849" s="414">
        <v>40961</v>
      </c>
      <c r="C849" s="414">
        <v>40960</v>
      </c>
      <c r="D849" s="410">
        <v>2012</v>
      </c>
      <c r="E849" s="415" t="s">
        <v>15</v>
      </c>
      <c r="F849" s="413" t="s">
        <v>34</v>
      </c>
      <c r="G849" s="413" t="s">
        <v>35</v>
      </c>
      <c r="H849" s="416">
        <v>-125</v>
      </c>
      <c r="I849" s="425" t="s">
        <v>82</v>
      </c>
      <c r="J849" s="418">
        <v>1</v>
      </c>
      <c r="K849" s="419">
        <v>20</v>
      </c>
      <c r="L849" s="420"/>
      <c r="M849" s="420"/>
      <c r="X849" s="422"/>
      <c r="Y849" s="422"/>
    </row>
    <row r="850" spans="1:25" s="421" customFormat="1" x14ac:dyDescent="0.2">
      <c r="A850" s="413" t="s">
        <v>7</v>
      </c>
      <c r="B850" s="414">
        <v>40984</v>
      </c>
      <c r="C850" s="414">
        <v>40984</v>
      </c>
      <c r="D850" s="410">
        <v>2012</v>
      </c>
      <c r="E850" s="415" t="s">
        <v>15</v>
      </c>
      <c r="F850" s="413" t="s">
        <v>34</v>
      </c>
      <c r="G850" s="413" t="s">
        <v>35</v>
      </c>
      <c r="H850" s="416">
        <v>-125</v>
      </c>
      <c r="I850" s="425" t="s">
        <v>82</v>
      </c>
      <c r="J850" s="418">
        <v>1</v>
      </c>
      <c r="K850" s="419">
        <v>20</v>
      </c>
      <c r="L850" s="420"/>
      <c r="M850" s="420"/>
      <c r="X850" s="422"/>
      <c r="Y850" s="422"/>
    </row>
    <row r="851" spans="1:25" s="421" customFormat="1" x14ac:dyDescent="0.2">
      <c r="A851" s="413" t="s">
        <v>7</v>
      </c>
      <c r="B851" s="414">
        <v>41032</v>
      </c>
      <c r="C851" s="414">
        <v>41032</v>
      </c>
      <c r="D851" s="410">
        <v>2012</v>
      </c>
      <c r="E851" s="415" t="s">
        <v>15</v>
      </c>
      <c r="F851" s="413" t="s">
        <v>34</v>
      </c>
      <c r="G851" s="413" t="s">
        <v>35</v>
      </c>
      <c r="H851" s="416">
        <v>-125</v>
      </c>
      <c r="I851" s="425" t="s">
        <v>82</v>
      </c>
      <c r="J851" s="418">
        <v>1</v>
      </c>
      <c r="K851" s="419">
        <v>20</v>
      </c>
      <c r="L851" s="420"/>
      <c r="M851" s="420"/>
      <c r="X851" s="422"/>
      <c r="Y851" s="422"/>
    </row>
    <row r="852" spans="1:25" s="421" customFormat="1" x14ac:dyDescent="0.2">
      <c r="A852" s="413" t="s">
        <v>7</v>
      </c>
      <c r="B852" s="414">
        <v>41071</v>
      </c>
      <c r="C852" s="414">
        <v>41071</v>
      </c>
      <c r="D852" s="410">
        <v>2012</v>
      </c>
      <c r="E852" s="415" t="s">
        <v>15</v>
      </c>
      <c r="F852" s="413" t="s">
        <v>34</v>
      </c>
      <c r="G852" s="413" t="s">
        <v>35</v>
      </c>
      <c r="H852" s="416">
        <v>-125</v>
      </c>
      <c r="I852" s="425" t="s">
        <v>82</v>
      </c>
      <c r="J852" s="418">
        <v>1</v>
      </c>
      <c r="K852" s="419">
        <v>20</v>
      </c>
      <c r="L852" s="420"/>
      <c r="M852" s="420"/>
      <c r="X852" s="422"/>
      <c r="Y852" s="422"/>
    </row>
    <row r="853" spans="1:25" s="421" customFormat="1" x14ac:dyDescent="0.2">
      <c r="A853" s="413" t="s">
        <v>7</v>
      </c>
      <c r="B853" s="414">
        <v>41100</v>
      </c>
      <c r="C853" s="414">
        <v>41098</v>
      </c>
      <c r="D853" s="410">
        <v>2012</v>
      </c>
      <c r="E853" s="415" t="s">
        <v>15</v>
      </c>
      <c r="F853" s="413" t="s">
        <v>34</v>
      </c>
      <c r="G853" s="413" t="s">
        <v>35</v>
      </c>
      <c r="H853" s="416">
        <v>-125</v>
      </c>
      <c r="I853" s="425" t="s">
        <v>82</v>
      </c>
      <c r="J853" s="418">
        <v>1</v>
      </c>
      <c r="K853" s="419">
        <v>20</v>
      </c>
      <c r="L853" s="420"/>
      <c r="M853" s="420"/>
      <c r="X853" s="422"/>
      <c r="Y853" s="422"/>
    </row>
    <row r="854" spans="1:25" s="421" customFormat="1" x14ac:dyDescent="0.2">
      <c r="A854" s="413" t="s">
        <v>7</v>
      </c>
      <c r="B854" s="414">
        <v>41159</v>
      </c>
      <c r="C854" s="414">
        <v>41159</v>
      </c>
      <c r="D854" s="410">
        <v>2012</v>
      </c>
      <c r="E854" s="415" t="s">
        <v>15</v>
      </c>
      <c r="F854" s="413" t="s">
        <v>34</v>
      </c>
      <c r="G854" s="413" t="s">
        <v>35</v>
      </c>
      <c r="H854" s="416">
        <v>-125</v>
      </c>
      <c r="I854" s="425" t="s">
        <v>82</v>
      </c>
      <c r="J854" s="418">
        <v>1</v>
      </c>
      <c r="K854" s="419">
        <v>20</v>
      </c>
      <c r="L854" s="420"/>
      <c r="M854" s="420"/>
      <c r="X854" s="422"/>
      <c r="Y854" s="422"/>
    </row>
    <row r="855" spans="1:25" s="421" customFormat="1" x14ac:dyDescent="0.2">
      <c r="A855" s="413" t="s">
        <v>7</v>
      </c>
      <c r="B855" s="414">
        <v>41159</v>
      </c>
      <c r="C855" s="414">
        <v>41159</v>
      </c>
      <c r="D855" s="410">
        <v>2012</v>
      </c>
      <c r="E855" s="415" t="s">
        <v>15</v>
      </c>
      <c r="F855" s="413" t="s">
        <v>34</v>
      </c>
      <c r="G855" s="413" t="s">
        <v>35</v>
      </c>
      <c r="H855" s="416">
        <v>-125</v>
      </c>
      <c r="I855" s="425" t="s">
        <v>82</v>
      </c>
      <c r="J855" s="418">
        <v>1</v>
      </c>
      <c r="K855" s="419">
        <v>20</v>
      </c>
      <c r="L855" s="420"/>
      <c r="M855" s="420"/>
      <c r="X855" s="422"/>
      <c r="Y855" s="422"/>
    </row>
    <row r="856" spans="1:25" s="421" customFormat="1" x14ac:dyDescent="0.2">
      <c r="A856" s="413" t="s">
        <v>7</v>
      </c>
      <c r="B856" s="414">
        <v>41193</v>
      </c>
      <c r="C856" s="414">
        <v>41192</v>
      </c>
      <c r="D856" s="410">
        <v>2012</v>
      </c>
      <c r="E856" s="415" t="s">
        <v>15</v>
      </c>
      <c r="F856" s="413" t="s">
        <v>34</v>
      </c>
      <c r="G856" s="413" t="s">
        <v>35</v>
      </c>
      <c r="H856" s="416">
        <v>-125</v>
      </c>
      <c r="I856" s="425" t="s">
        <v>82</v>
      </c>
      <c r="J856" s="418">
        <v>1</v>
      </c>
      <c r="K856" s="419">
        <v>20</v>
      </c>
      <c r="L856" s="420"/>
      <c r="M856" s="420"/>
      <c r="X856" s="422"/>
      <c r="Y856" s="422"/>
    </row>
    <row r="857" spans="1:25" s="421" customFormat="1" x14ac:dyDescent="0.2">
      <c r="A857" s="413" t="s">
        <v>7</v>
      </c>
      <c r="B857" s="414">
        <v>41199</v>
      </c>
      <c r="C857" s="414">
        <v>41198</v>
      </c>
      <c r="D857" s="410">
        <v>2012</v>
      </c>
      <c r="E857" s="415" t="s">
        <v>15</v>
      </c>
      <c r="F857" s="413" t="s">
        <v>34</v>
      </c>
      <c r="G857" s="413" t="s">
        <v>35</v>
      </c>
      <c r="H857" s="416">
        <v>-125</v>
      </c>
      <c r="I857" s="425" t="s">
        <v>82</v>
      </c>
      <c r="J857" s="418">
        <v>1</v>
      </c>
      <c r="K857" s="419">
        <v>20</v>
      </c>
      <c r="L857" s="420"/>
      <c r="M857" s="420"/>
      <c r="X857" s="422"/>
      <c r="Y857" s="422"/>
    </row>
    <row r="858" spans="1:25" s="421" customFormat="1" x14ac:dyDescent="0.2">
      <c r="A858" s="413" t="s">
        <v>7</v>
      </c>
      <c r="B858" s="414">
        <v>41236</v>
      </c>
      <c r="C858" s="414">
        <v>41234</v>
      </c>
      <c r="D858" s="410">
        <v>2012</v>
      </c>
      <c r="E858" s="415" t="s">
        <v>15</v>
      </c>
      <c r="F858" s="413" t="s">
        <v>34</v>
      </c>
      <c r="G858" s="413" t="s">
        <v>35</v>
      </c>
      <c r="H858" s="416">
        <v>-125</v>
      </c>
      <c r="I858" s="425" t="s">
        <v>82</v>
      </c>
      <c r="J858" s="418">
        <v>1</v>
      </c>
      <c r="K858" s="419">
        <v>20</v>
      </c>
      <c r="L858" s="420"/>
      <c r="M858" s="420"/>
      <c r="X858" s="422"/>
      <c r="Y858" s="422"/>
    </row>
    <row r="859" spans="1:25" s="421" customFormat="1" x14ac:dyDescent="0.2">
      <c r="A859" s="413" t="s">
        <v>7</v>
      </c>
      <c r="B859" s="414">
        <v>41271</v>
      </c>
      <c r="C859" s="414">
        <v>41271</v>
      </c>
      <c r="D859" s="410">
        <v>2012</v>
      </c>
      <c r="E859" s="415" t="s">
        <v>15</v>
      </c>
      <c r="F859" s="413" t="s">
        <v>34</v>
      </c>
      <c r="G859" s="413" t="s">
        <v>35</v>
      </c>
      <c r="H859" s="416">
        <v>-125</v>
      </c>
      <c r="I859" s="425" t="s">
        <v>82</v>
      </c>
      <c r="J859" s="418">
        <v>1</v>
      </c>
      <c r="K859" s="419">
        <v>20</v>
      </c>
      <c r="L859" s="420"/>
      <c r="M859" s="420"/>
      <c r="X859" s="422"/>
      <c r="Y859" s="422"/>
    </row>
    <row r="860" spans="1:25" s="421" customFormat="1" x14ac:dyDescent="0.2">
      <c r="A860" s="413" t="s">
        <v>7</v>
      </c>
      <c r="B860" s="414">
        <v>41316</v>
      </c>
      <c r="C860" s="414">
        <v>41313</v>
      </c>
      <c r="D860" s="410">
        <v>2013</v>
      </c>
      <c r="E860" s="415" t="s">
        <v>15</v>
      </c>
      <c r="F860" s="413" t="s">
        <v>34</v>
      </c>
      <c r="G860" s="413" t="s">
        <v>35</v>
      </c>
      <c r="H860" s="416">
        <v>-125</v>
      </c>
      <c r="I860" s="425" t="s">
        <v>82</v>
      </c>
      <c r="J860" s="418">
        <v>1</v>
      </c>
      <c r="K860" s="419">
        <v>20</v>
      </c>
      <c r="L860" s="420"/>
      <c r="M860" s="420"/>
      <c r="X860" s="422"/>
      <c r="Y860" s="422"/>
    </row>
    <row r="861" spans="1:25" s="421" customFormat="1" x14ac:dyDescent="0.2">
      <c r="A861" s="413" t="s">
        <v>7</v>
      </c>
      <c r="B861" s="414">
        <v>41327</v>
      </c>
      <c r="C861" s="414">
        <v>41327</v>
      </c>
      <c r="D861" s="410">
        <v>2013</v>
      </c>
      <c r="E861" s="415" t="s">
        <v>15</v>
      </c>
      <c r="F861" s="413" t="s">
        <v>34</v>
      </c>
      <c r="G861" s="413" t="s">
        <v>35</v>
      </c>
      <c r="H861" s="416">
        <v>-125</v>
      </c>
      <c r="I861" s="425" t="s">
        <v>82</v>
      </c>
      <c r="J861" s="418">
        <v>1</v>
      </c>
      <c r="K861" s="419">
        <v>20</v>
      </c>
      <c r="L861" s="420"/>
      <c r="M861" s="420"/>
      <c r="X861" s="422"/>
      <c r="Y861" s="422"/>
    </row>
    <row r="862" spans="1:25" s="421" customFormat="1" x14ac:dyDescent="0.2">
      <c r="A862" s="413" t="s">
        <v>7</v>
      </c>
      <c r="B862" s="414">
        <v>41351</v>
      </c>
      <c r="C862" s="414">
        <v>41349</v>
      </c>
      <c r="D862" s="410">
        <v>2013</v>
      </c>
      <c r="E862" s="415" t="s">
        <v>15</v>
      </c>
      <c r="F862" s="413" t="s">
        <v>34</v>
      </c>
      <c r="G862" s="413" t="s">
        <v>35</v>
      </c>
      <c r="H862" s="416">
        <v>-125</v>
      </c>
      <c r="I862" s="425" t="s">
        <v>82</v>
      </c>
      <c r="J862" s="418">
        <v>1</v>
      </c>
      <c r="K862" s="419">
        <v>20</v>
      </c>
      <c r="L862" s="420"/>
      <c r="M862" s="420"/>
      <c r="X862" s="422"/>
      <c r="Y862" s="422"/>
    </row>
    <row r="863" spans="1:25" s="421" customFormat="1" x14ac:dyDescent="0.2">
      <c r="A863" s="413" t="s">
        <v>7</v>
      </c>
      <c r="B863" s="414">
        <v>41403</v>
      </c>
      <c r="C863" s="414">
        <v>41402</v>
      </c>
      <c r="D863" s="410">
        <v>2013</v>
      </c>
      <c r="E863" s="415" t="s">
        <v>15</v>
      </c>
      <c r="F863" s="413" t="s">
        <v>34</v>
      </c>
      <c r="G863" s="413" t="s">
        <v>35</v>
      </c>
      <c r="H863" s="416">
        <v>-125</v>
      </c>
      <c r="I863" s="425" t="s">
        <v>82</v>
      </c>
      <c r="J863" s="418">
        <v>1</v>
      </c>
      <c r="K863" s="419">
        <v>20</v>
      </c>
      <c r="L863" s="420"/>
      <c r="M863" s="420"/>
      <c r="X863" s="422"/>
      <c r="Y863" s="422"/>
    </row>
    <row r="864" spans="1:25" s="421" customFormat="1" x14ac:dyDescent="0.2">
      <c r="A864" s="413" t="s">
        <v>7</v>
      </c>
      <c r="B864" s="414">
        <v>41415</v>
      </c>
      <c r="C864" s="414">
        <v>41415</v>
      </c>
      <c r="D864" s="410">
        <v>2013</v>
      </c>
      <c r="E864" s="415" t="s">
        <v>15</v>
      </c>
      <c r="F864" s="413" t="s">
        <v>34</v>
      </c>
      <c r="G864" s="413" t="s">
        <v>35</v>
      </c>
      <c r="H864" s="416">
        <v>-125</v>
      </c>
      <c r="I864" s="425" t="s">
        <v>82</v>
      </c>
      <c r="J864" s="418">
        <v>1</v>
      </c>
      <c r="K864" s="419">
        <v>20</v>
      </c>
      <c r="L864" s="420"/>
      <c r="M864" s="420"/>
      <c r="X864" s="422"/>
      <c r="Y864" s="422"/>
    </row>
    <row r="865" spans="1:25" s="421" customFormat="1" x14ac:dyDescent="0.2">
      <c r="A865" s="413" t="s">
        <v>7</v>
      </c>
      <c r="B865" s="414">
        <v>41445</v>
      </c>
      <c r="C865" s="414">
        <v>41445</v>
      </c>
      <c r="D865" s="410">
        <v>2013</v>
      </c>
      <c r="E865" s="415" t="s">
        <v>15</v>
      </c>
      <c r="F865" s="413" t="s">
        <v>34</v>
      </c>
      <c r="G865" s="413" t="s">
        <v>35</v>
      </c>
      <c r="H865" s="416">
        <v>-125</v>
      </c>
      <c r="I865" s="425" t="s">
        <v>82</v>
      </c>
      <c r="J865" s="418">
        <v>1</v>
      </c>
      <c r="K865" s="419">
        <v>20</v>
      </c>
      <c r="L865" s="420"/>
      <c r="M865" s="420"/>
      <c r="X865" s="422"/>
      <c r="Y865" s="422"/>
    </row>
    <row r="866" spans="1:25" s="421" customFormat="1" x14ac:dyDescent="0.2">
      <c r="A866" s="413" t="s">
        <v>7</v>
      </c>
      <c r="B866" s="414">
        <v>41477</v>
      </c>
      <c r="C866" s="414">
        <v>41477</v>
      </c>
      <c r="D866" s="410">
        <v>2013</v>
      </c>
      <c r="E866" s="415" t="s">
        <v>15</v>
      </c>
      <c r="F866" s="413" t="s">
        <v>34</v>
      </c>
      <c r="G866" s="413" t="s">
        <v>35</v>
      </c>
      <c r="H866" s="416">
        <v>-125</v>
      </c>
      <c r="I866" s="425" t="s">
        <v>82</v>
      </c>
      <c r="J866" s="418">
        <v>1</v>
      </c>
      <c r="K866" s="419">
        <v>20</v>
      </c>
      <c r="L866" s="420"/>
      <c r="M866" s="420"/>
      <c r="X866" s="422"/>
      <c r="Y866" s="422"/>
    </row>
    <row r="867" spans="1:25" s="421" customFormat="1" x14ac:dyDescent="0.2">
      <c r="A867" s="413" t="s">
        <v>7</v>
      </c>
      <c r="B867" s="414">
        <v>41505</v>
      </c>
      <c r="C867" s="414">
        <v>41505</v>
      </c>
      <c r="D867" s="410">
        <v>2013</v>
      </c>
      <c r="E867" s="415" t="s">
        <v>15</v>
      </c>
      <c r="F867" s="413" t="s">
        <v>34</v>
      </c>
      <c r="G867" s="413" t="s">
        <v>35</v>
      </c>
      <c r="H867" s="416">
        <v>-125</v>
      </c>
      <c r="I867" s="425" t="s">
        <v>82</v>
      </c>
      <c r="J867" s="418">
        <v>1</v>
      </c>
      <c r="K867" s="419">
        <v>20</v>
      </c>
      <c r="L867" s="420"/>
      <c r="M867" s="420"/>
      <c r="X867" s="422"/>
      <c r="Y867" s="422"/>
    </row>
    <row r="868" spans="1:25" s="421" customFormat="1" x14ac:dyDescent="0.2">
      <c r="A868" s="413" t="s">
        <v>7</v>
      </c>
      <c r="B868" s="414">
        <v>41551</v>
      </c>
      <c r="C868" s="414">
        <v>41550</v>
      </c>
      <c r="D868" s="410">
        <v>2013</v>
      </c>
      <c r="E868" s="415" t="s">
        <v>15</v>
      </c>
      <c r="F868" s="413" t="s">
        <v>34</v>
      </c>
      <c r="G868" s="413" t="s">
        <v>35</v>
      </c>
      <c r="H868" s="416">
        <v>-125</v>
      </c>
      <c r="I868" s="425" t="s">
        <v>82</v>
      </c>
      <c r="J868" s="418">
        <v>1</v>
      </c>
      <c r="K868" s="419">
        <v>20</v>
      </c>
      <c r="L868" s="420"/>
      <c r="M868" s="420"/>
      <c r="X868" s="422"/>
      <c r="Y868" s="422"/>
    </row>
    <row r="869" spans="1:25" s="421" customFormat="1" x14ac:dyDescent="0.2">
      <c r="A869" s="413" t="s">
        <v>7</v>
      </c>
      <c r="B869" s="414">
        <v>41582</v>
      </c>
      <c r="C869" s="414">
        <v>41579</v>
      </c>
      <c r="D869" s="410">
        <v>2013</v>
      </c>
      <c r="E869" s="415" t="s">
        <v>15</v>
      </c>
      <c r="F869" s="413" t="s">
        <v>34</v>
      </c>
      <c r="G869" s="413" t="s">
        <v>35</v>
      </c>
      <c r="H869" s="416">
        <v>-125</v>
      </c>
      <c r="I869" s="425" t="s">
        <v>82</v>
      </c>
      <c r="J869" s="418">
        <v>1</v>
      </c>
      <c r="K869" s="419">
        <v>20</v>
      </c>
      <c r="L869" s="420"/>
      <c r="M869" s="420"/>
      <c r="X869" s="422"/>
      <c r="Y869" s="422"/>
    </row>
    <row r="870" spans="1:25" s="421" customFormat="1" x14ac:dyDescent="0.2">
      <c r="A870" s="413" t="s">
        <v>7</v>
      </c>
      <c r="B870" s="414">
        <v>41617</v>
      </c>
      <c r="C870" s="414">
        <v>41614</v>
      </c>
      <c r="D870" s="410">
        <v>2013</v>
      </c>
      <c r="E870" s="415" t="s">
        <v>15</v>
      </c>
      <c r="F870" s="413" t="s">
        <v>34</v>
      </c>
      <c r="G870" s="413" t="s">
        <v>35</v>
      </c>
      <c r="H870" s="416">
        <v>-125</v>
      </c>
      <c r="I870" s="425" t="s">
        <v>82</v>
      </c>
      <c r="J870" s="418">
        <v>1</v>
      </c>
      <c r="K870" s="419">
        <v>20</v>
      </c>
      <c r="L870" s="420"/>
      <c r="M870" s="420"/>
      <c r="X870" s="422"/>
      <c r="Y870" s="422"/>
    </row>
    <row r="871" spans="1:25" s="421" customFormat="1" x14ac:dyDescent="0.2">
      <c r="A871" s="413" t="s">
        <v>7</v>
      </c>
      <c r="B871" s="414">
        <v>41641</v>
      </c>
      <c r="C871" s="414">
        <v>41641</v>
      </c>
      <c r="D871" s="410">
        <v>2014</v>
      </c>
      <c r="E871" s="415" t="s">
        <v>15</v>
      </c>
      <c r="F871" s="413" t="s">
        <v>34</v>
      </c>
      <c r="G871" s="413" t="s">
        <v>35</v>
      </c>
      <c r="H871" s="416">
        <v>-125</v>
      </c>
      <c r="I871" s="425" t="s">
        <v>82</v>
      </c>
      <c r="J871" s="418">
        <v>1</v>
      </c>
      <c r="K871" s="419">
        <v>20</v>
      </c>
      <c r="L871" s="420"/>
      <c r="M871" s="420"/>
      <c r="X871" s="422"/>
      <c r="Y871" s="422"/>
    </row>
    <row r="872" spans="1:25" s="421" customFormat="1" x14ac:dyDescent="0.2">
      <c r="A872" s="413" t="s">
        <v>7</v>
      </c>
      <c r="B872" s="414">
        <v>41682</v>
      </c>
      <c r="C872" s="414">
        <v>41679</v>
      </c>
      <c r="D872" s="410">
        <v>2014</v>
      </c>
      <c r="E872" s="415" t="s">
        <v>15</v>
      </c>
      <c r="F872" s="413" t="s">
        <v>34</v>
      </c>
      <c r="G872" s="413" t="s">
        <v>35</v>
      </c>
      <c r="H872" s="416">
        <v>-125</v>
      </c>
      <c r="I872" s="425" t="s">
        <v>82</v>
      </c>
      <c r="J872" s="418">
        <v>1</v>
      </c>
      <c r="K872" s="419">
        <v>20</v>
      </c>
      <c r="L872" s="420"/>
      <c r="M872" s="420"/>
      <c r="X872" s="422"/>
      <c r="Y872" s="422"/>
    </row>
    <row r="873" spans="1:25" s="421" customFormat="1" x14ac:dyDescent="0.2">
      <c r="A873" s="413" t="s">
        <v>7</v>
      </c>
      <c r="B873" s="414">
        <v>41709</v>
      </c>
      <c r="C873" s="414">
        <v>41709</v>
      </c>
      <c r="D873" s="410">
        <v>2014</v>
      </c>
      <c r="E873" s="415" t="s">
        <v>15</v>
      </c>
      <c r="F873" s="413" t="s">
        <v>34</v>
      </c>
      <c r="G873" s="413" t="s">
        <v>35</v>
      </c>
      <c r="H873" s="416">
        <v>-125</v>
      </c>
      <c r="I873" s="425" t="s">
        <v>82</v>
      </c>
      <c r="J873" s="418">
        <v>1</v>
      </c>
      <c r="K873" s="419">
        <v>20</v>
      </c>
      <c r="L873" s="420"/>
      <c r="M873" s="420"/>
      <c r="X873" s="422"/>
      <c r="Y873" s="422"/>
    </row>
    <row r="874" spans="1:25" s="421" customFormat="1" x14ac:dyDescent="0.2">
      <c r="A874" s="413" t="s">
        <v>7</v>
      </c>
      <c r="B874" s="414">
        <v>41738</v>
      </c>
      <c r="C874" s="414">
        <v>41731</v>
      </c>
      <c r="D874" s="410">
        <v>2014</v>
      </c>
      <c r="E874" s="415" t="s">
        <v>15</v>
      </c>
      <c r="F874" s="413" t="s">
        <v>34</v>
      </c>
      <c r="G874" s="413" t="s">
        <v>35</v>
      </c>
      <c r="H874" s="416">
        <v>-125</v>
      </c>
      <c r="I874" s="425" t="s">
        <v>82</v>
      </c>
      <c r="J874" s="418">
        <v>1</v>
      </c>
      <c r="K874" s="419">
        <v>20</v>
      </c>
      <c r="L874" s="420"/>
      <c r="M874" s="420"/>
      <c r="X874" s="422"/>
      <c r="Y874" s="422"/>
    </row>
    <row r="875" spans="1:25" s="421" customFormat="1" x14ac:dyDescent="0.2">
      <c r="A875" s="413" t="s">
        <v>7</v>
      </c>
      <c r="B875" s="414">
        <v>41765</v>
      </c>
      <c r="C875" s="414">
        <v>41763</v>
      </c>
      <c r="D875" s="410">
        <v>2014</v>
      </c>
      <c r="E875" s="415" t="s">
        <v>15</v>
      </c>
      <c r="F875" s="413" t="s">
        <v>34</v>
      </c>
      <c r="G875" s="413" t="s">
        <v>35</v>
      </c>
      <c r="H875" s="416">
        <v>-125</v>
      </c>
      <c r="I875" s="425" t="s">
        <v>82</v>
      </c>
      <c r="J875" s="418">
        <v>1</v>
      </c>
      <c r="K875" s="419">
        <v>20</v>
      </c>
      <c r="L875" s="420"/>
      <c r="M875" s="420"/>
      <c r="X875" s="422"/>
      <c r="Y875" s="422"/>
    </row>
    <row r="876" spans="1:25" s="421" customFormat="1" x14ac:dyDescent="0.2">
      <c r="A876" s="413" t="s">
        <v>7</v>
      </c>
      <c r="B876" s="414">
        <v>41803</v>
      </c>
      <c r="C876" s="414">
        <v>41828</v>
      </c>
      <c r="D876" s="410">
        <v>2014</v>
      </c>
      <c r="E876" s="415" t="s">
        <v>15</v>
      </c>
      <c r="F876" s="413" t="s">
        <v>34</v>
      </c>
      <c r="G876" s="413" t="s">
        <v>35</v>
      </c>
      <c r="H876" s="416">
        <v>-125</v>
      </c>
      <c r="I876" s="425" t="s">
        <v>82</v>
      </c>
      <c r="J876" s="418">
        <v>1</v>
      </c>
      <c r="K876" s="419">
        <v>20</v>
      </c>
      <c r="L876" s="420"/>
      <c r="M876" s="420"/>
      <c r="X876" s="422"/>
      <c r="Y876" s="422"/>
    </row>
    <row r="877" spans="1:25" s="421" customFormat="1" x14ac:dyDescent="0.2">
      <c r="A877" s="413" t="s">
        <v>7</v>
      </c>
      <c r="B877" s="414">
        <v>41828</v>
      </c>
      <c r="C877" s="414">
        <v>41800</v>
      </c>
      <c r="D877" s="410">
        <v>2014</v>
      </c>
      <c r="E877" s="415" t="s">
        <v>15</v>
      </c>
      <c r="F877" s="413" t="s">
        <v>34</v>
      </c>
      <c r="G877" s="413" t="s">
        <v>35</v>
      </c>
      <c r="H877" s="416">
        <v>-125</v>
      </c>
      <c r="I877" s="425" t="s">
        <v>82</v>
      </c>
      <c r="J877" s="418">
        <v>1</v>
      </c>
      <c r="K877" s="419">
        <v>20</v>
      </c>
      <c r="L877" s="420"/>
      <c r="M877" s="420"/>
      <c r="X877" s="422"/>
      <c r="Y877" s="422"/>
    </row>
    <row r="878" spans="1:25" s="421" customFormat="1" x14ac:dyDescent="0.2">
      <c r="A878" s="413" t="s">
        <v>7</v>
      </c>
      <c r="B878" s="414">
        <v>41890</v>
      </c>
      <c r="C878" s="414">
        <v>41866</v>
      </c>
      <c r="D878" s="410">
        <v>2014</v>
      </c>
      <c r="E878" s="415" t="s">
        <v>15</v>
      </c>
      <c r="F878" s="413" t="s">
        <v>34</v>
      </c>
      <c r="G878" s="413" t="s">
        <v>35</v>
      </c>
      <c r="H878" s="416">
        <v>-125</v>
      </c>
      <c r="I878" s="425" t="s">
        <v>82</v>
      </c>
      <c r="J878" s="418">
        <v>1</v>
      </c>
      <c r="K878" s="419">
        <v>20</v>
      </c>
      <c r="L878" s="420"/>
      <c r="M878" s="420"/>
      <c r="X878" s="422"/>
      <c r="Y878" s="422"/>
    </row>
    <row r="879" spans="1:25" s="421" customFormat="1" x14ac:dyDescent="0.2">
      <c r="A879" s="413" t="s">
        <v>7</v>
      </c>
      <c r="B879" s="414">
        <v>41901</v>
      </c>
      <c r="C879" s="414">
        <v>41901</v>
      </c>
      <c r="D879" s="410">
        <v>2014</v>
      </c>
      <c r="E879" s="415" t="s">
        <v>15</v>
      </c>
      <c r="F879" s="413" t="s">
        <v>34</v>
      </c>
      <c r="G879" s="413" t="s">
        <v>35</v>
      </c>
      <c r="H879" s="416">
        <v>-125</v>
      </c>
      <c r="I879" s="425" t="s">
        <v>82</v>
      </c>
      <c r="J879" s="418">
        <v>1</v>
      </c>
      <c r="K879" s="419">
        <v>20</v>
      </c>
      <c r="L879" s="420"/>
      <c r="M879" s="420"/>
      <c r="X879" s="422"/>
      <c r="Y879" s="422"/>
    </row>
    <row r="880" spans="1:25" s="421" customFormat="1" x14ac:dyDescent="0.2">
      <c r="A880" s="413" t="s">
        <v>7</v>
      </c>
      <c r="B880" s="414">
        <v>41935</v>
      </c>
      <c r="C880" s="414">
        <v>41929</v>
      </c>
      <c r="D880" s="410">
        <v>2014</v>
      </c>
      <c r="E880" s="415" t="s">
        <v>15</v>
      </c>
      <c r="F880" s="413" t="s">
        <v>34</v>
      </c>
      <c r="G880" s="413" t="s">
        <v>35</v>
      </c>
      <c r="H880" s="416">
        <v>-125</v>
      </c>
      <c r="I880" s="425" t="s">
        <v>82</v>
      </c>
      <c r="J880" s="418">
        <v>1</v>
      </c>
      <c r="K880" s="419">
        <v>20</v>
      </c>
      <c r="L880" s="420"/>
      <c r="M880" s="420"/>
      <c r="X880" s="422"/>
      <c r="Y880" s="422"/>
    </row>
    <row r="881" spans="1:25" s="421" customFormat="1" x14ac:dyDescent="0.2">
      <c r="A881" s="413" t="s">
        <v>7</v>
      </c>
      <c r="B881" s="414">
        <v>41968</v>
      </c>
      <c r="C881" s="414">
        <v>41964</v>
      </c>
      <c r="D881" s="410">
        <v>2014</v>
      </c>
      <c r="E881" s="415" t="s">
        <v>15</v>
      </c>
      <c r="F881" s="413" t="s">
        <v>34</v>
      </c>
      <c r="G881" s="413" t="s">
        <v>35</v>
      </c>
      <c r="H881" s="416">
        <v>-125</v>
      </c>
      <c r="I881" s="425" t="s">
        <v>82</v>
      </c>
      <c r="J881" s="418">
        <v>1</v>
      </c>
      <c r="K881" s="419">
        <v>20</v>
      </c>
      <c r="L881" s="420"/>
      <c r="M881" s="420"/>
      <c r="X881" s="422"/>
      <c r="Y881" s="422"/>
    </row>
    <row r="882" spans="1:25" s="421" customFormat="1" x14ac:dyDescent="0.2">
      <c r="A882" s="413" t="s">
        <v>7</v>
      </c>
      <c r="B882" s="414">
        <v>42017</v>
      </c>
      <c r="C882" s="414">
        <v>42011</v>
      </c>
      <c r="D882" s="410">
        <v>2015</v>
      </c>
      <c r="E882" s="415" t="s">
        <v>15</v>
      </c>
      <c r="F882" s="413" t="s">
        <v>34</v>
      </c>
      <c r="G882" s="413" t="s">
        <v>35</v>
      </c>
      <c r="H882" s="416">
        <v>-125</v>
      </c>
      <c r="I882" s="425" t="s">
        <v>82</v>
      </c>
      <c r="J882" s="418">
        <v>1</v>
      </c>
      <c r="K882" s="419">
        <v>20</v>
      </c>
      <c r="L882" s="420"/>
      <c r="M882" s="420"/>
      <c r="X882" s="422"/>
      <c r="Y882" s="422"/>
    </row>
    <row r="883" spans="1:25" s="421" customFormat="1" x14ac:dyDescent="0.2">
      <c r="A883" s="413" t="s">
        <v>7</v>
      </c>
      <c r="B883" s="414">
        <v>42054</v>
      </c>
      <c r="C883" s="414">
        <v>42054</v>
      </c>
      <c r="D883" s="410">
        <v>2015</v>
      </c>
      <c r="E883" s="415" t="s">
        <v>15</v>
      </c>
      <c r="F883" s="413" t="s">
        <v>34</v>
      </c>
      <c r="G883" s="413" t="s">
        <v>35</v>
      </c>
      <c r="H883" s="416">
        <v>-125</v>
      </c>
      <c r="I883" s="425" t="s">
        <v>82</v>
      </c>
      <c r="J883" s="418">
        <v>1</v>
      </c>
      <c r="K883" s="419">
        <v>20</v>
      </c>
      <c r="L883" s="420"/>
      <c r="M883" s="420"/>
      <c r="X883" s="422"/>
      <c r="Y883" s="422"/>
    </row>
    <row r="884" spans="1:25" s="421" customFormat="1" x14ac:dyDescent="0.2">
      <c r="A884" s="413" t="s">
        <v>7</v>
      </c>
      <c r="B884" s="414">
        <v>42089</v>
      </c>
      <c r="C884" s="414">
        <v>42089</v>
      </c>
      <c r="D884" s="410">
        <v>2015</v>
      </c>
      <c r="E884" s="415" t="s">
        <v>15</v>
      </c>
      <c r="F884" s="413" t="s">
        <v>34</v>
      </c>
      <c r="G884" s="413" t="s">
        <v>35</v>
      </c>
      <c r="H884" s="416">
        <v>-125</v>
      </c>
      <c r="I884" s="425" t="s">
        <v>82</v>
      </c>
      <c r="J884" s="418">
        <v>1</v>
      </c>
      <c r="K884" s="419">
        <v>20</v>
      </c>
      <c r="L884" s="420"/>
      <c r="M884" s="420"/>
      <c r="X884" s="422"/>
      <c r="Y884" s="422"/>
    </row>
    <row r="885" spans="1:25" s="421" customFormat="1" x14ac:dyDescent="0.2">
      <c r="A885" s="413" t="s">
        <v>7</v>
      </c>
      <c r="B885" s="414">
        <v>42117</v>
      </c>
      <c r="C885" s="414">
        <v>42117</v>
      </c>
      <c r="D885" s="410">
        <v>2015</v>
      </c>
      <c r="E885" s="415" t="s">
        <v>15</v>
      </c>
      <c r="F885" s="413" t="s">
        <v>34</v>
      </c>
      <c r="G885" s="413" t="s">
        <v>35</v>
      </c>
      <c r="H885" s="416">
        <v>-125</v>
      </c>
      <c r="I885" s="425" t="s">
        <v>82</v>
      </c>
      <c r="J885" s="418">
        <v>1</v>
      </c>
      <c r="K885" s="419">
        <v>20</v>
      </c>
      <c r="L885" s="420"/>
      <c r="M885" s="420"/>
      <c r="X885" s="422"/>
      <c r="Y885" s="422"/>
    </row>
    <row r="886" spans="1:25" s="421" customFormat="1" x14ac:dyDescent="0.2">
      <c r="A886" s="413" t="s">
        <v>7</v>
      </c>
      <c r="B886" s="414">
        <v>42137</v>
      </c>
      <c r="C886" s="414">
        <v>42137</v>
      </c>
      <c r="D886" s="410">
        <v>2015</v>
      </c>
      <c r="E886" s="415" t="s">
        <v>15</v>
      </c>
      <c r="F886" s="413" t="s">
        <v>34</v>
      </c>
      <c r="G886" s="413" t="s">
        <v>35</v>
      </c>
      <c r="H886" s="416">
        <v>-250</v>
      </c>
      <c r="I886" s="425" t="s">
        <v>82</v>
      </c>
      <c r="J886" s="418">
        <v>2</v>
      </c>
      <c r="K886" s="419">
        <v>20</v>
      </c>
      <c r="L886" s="420"/>
      <c r="M886" s="420"/>
      <c r="X886" s="422"/>
      <c r="Y886" s="422"/>
    </row>
    <row r="887" spans="1:25" s="421" customFormat="1" x14ac:dyDescent="0.2">
      <c r="A887" s="413" t="s">
        <v>7</v>
      </c>
      <c r="B887" s="414">
        <v>42150</v>
      </c>
      <c r="C887" s="414">
        <v>42150</v>
      </c>
      <c r="D887" s="410">
        <v>2015</v>
      </c>
      <c r="E887" s="415" t="s">
        <v>15</v>
      </c>
      <c r="F887" s="413" t="s">
        <v>34</v>
      </c>
      <c r="G887" s="413" t="s">
        <v>35</v>
      </c>
      <c r="H887" s="416">
        <v>-125</v>
      </c>
      <c r="I887" s="425" t="s">
        <v>82</v>
      </c>
      <c r="J887" s="418">
        <v>1</v>
      </c>
      <c r="K887" s="419">
        <v>20</v>
      </c>
      <c r="L887" s="420"/>
      <c r="M887" s="420"/>
      <c r="X887" s="422"/>
      <c r="Y887" s="422"/>
    </row>
    <row r="888" spans="1:25" s="421" customFormat="1" x14ac:dyDescent="0.2">
      <c r="A888" s="413" t="s">
        <v>7</v>
      </c>
      <c r="B888" s="414">
        <v>42180</v>
      </c>
      <c r="C888" s="414">
        <v>42180</v>
      </c>
      <c r="D888" s="410">
        <v>2015</v>
      </c>
      <c r="E888" s="415" t="s">
        <v>15</v>
      </c>
      <c r="F888" s="413" t="s">
        <v>34</v>
      </c>
      <c r="G888" s="413" t="s">
        <v>35</v>
      </c>
      <c r="H888" s="416">
        <v>-125</v>
      </c>
      <c r="I888" s="425" t="s">
        <v>82</v>
      </c>
      <c r="J888" s="418">
        <v>1</v>
      </c>
      <c r="K888" s="419">
        <v>20</v>
      </c>
      <c r="L888" s="420"/>
      <c r="M888" s="420"/>
      <c r="X888" s="422"/>
      <c r="Y888" s="422"/>
    </row>
    <row r="889" spans="1:25" s="421" customFormat="1" x14ac:dyDescent="0.2">
      <c r="A889" s="413" t="s">
        <v>7</v>
      </c>
      <c r="B889" s="414">
        <v>42226</v>
      </c>
      <c r="C889" s="414">
        <v>42223</v>
      </c>
      <c r="D889" s="410">
        <v>2015</v>
      </c>
      <c r="E889" s="415" t="s">
        <v>15</v>
      </c>
      <c r="F889" s="413" t="s">
        <v>34</v>
      </c>
      <c r="G889" s="413" t="s">
        <v>35</v>
      </c>
      <c r="H889" s="416">
        <v>-125</v>
      </c>
      <c r="I889" s="425" t="s">
        <v>82</v>
      </c>
      <c r="J889" s="418">
        <v>1</v>
      </c>
      <c r="K889" s="419">
        <v>20</v>
      </c>
      <c r="L889" s="420"/>
      <c r="M889" s="420"/>
      <c r="X889" s="422"/>
      <c r="Y889" s="422"/>
    </row>
    <row r="890" spans="1:25" s="421" customFormat="1" x14ac:dyDescent="0.2">
      <c r="A890" s="413" t="s">
        <v>7</v>
      </c>
      <c r="B890" s="414">
        <v>42359</v>
      </c>
      <c r="C890" s="414">
        <v>42359</v>
      </c>
      <c r="D890" s="410">
        <v>2015</v>
      </c>
      <c r="E890" s="415" t="s">
        <v>15</v>
      </c>
      <c r="F890" s="413" t="s">
        <v>34</v>
      </c>
      <c r="G890" s="413" t="s">
        <v>35</v>
      </c>
      <c r="H890" s="416">
        <v>-250</v>
      </c>
      <c r="I890" s="425" t="s">
        <v>82</v>
      </c>
      <c r="J890" s="418">
        <v>2</v>
      </c>
      <c r="K890" s="419">
        <v>20</v>
      </c>
      <c r="L890" s="420"/>
      <c r="M890" s="420"/>
      <c r="X890" s="422"/>
      <c r="Y890" s="422"/>
    </row>
    <row r="891" spans="1:25" s="421" customFormat="1" x14ac:dyDescent="0.2">
      <c r="A891" s="413" t="s">
        <v>7</v>
      </c>
      <c r="B891" s="414">
        <v>42404</v>
      </c>
      <c r="C891" s="414">
        <v>42398</v>
      </c>
      <c r="D891" s="410">
        <v>2016</v>
      </c>
      <c r="E891" s="415" t="s">
        <v>15</v>
      </c>
      <c r="F891" s="413" t="s">
        <v>34</v>
      </c>
      <c r="G891" s="413" t="s">
        <v>35</v>
      </c>
      <c r="H891" s="416">
        <v>-100</v>
      </c>
      <c r="I891" s="425" t="s">
        <v>82</v>
      </c>
      <c r="J891" s="418">
        <v>1</v>
      </c>
      <c r="K891" s="419">
        <v>20</v>
      </c>
      <c r="L891" s="420"/>
      <c r="M891" s="420"/>
      <c r="X891" s="422"/>
      <c r="Y891" s="422"/>
    </row>
    <row r="892" spans="1:25" s="421" customFormat="1" x14ac:dyDescent="0.2">
      <c r="A892" s="413" t="s">
        <v>7</v>
      </c>
      <c r="B892" s="414">
        <v>42432</v>
      </c>
      <c r="C892" s="414">
        <v>42432</v>
      </c>
      <c r="D892" s="410">
        <v>2016</v>
      </c>
      <c r="E892" s="415" t="s">
        <v>15</v>
      </c>
      <c r="F892" s="413" t="s">
        <v>34</v>
      </c>
      <c r="G892" s="413" t="s">
        <v>35</v>
      </c>
      <c r="H892" s="416">
        <v>-75</v>
      </c>
      <c r="I892" s="425" t="s">
        <v>82</v>
      </c>
      <c r="J892" s="418"/>
      <c r="K892" s="419">
        <v>20</v>
      </c>
      <c r="L892" s="432" t="s">
        <v>222</v>
      </c>
      <c r="M892" s="432"/>
      <c r="X892" s="422"/>
      <c r="Y892" s="422"/>
    </row>
    <row r="893" spans="1:25" s="421" customFormat="1" x14ac:dyDescent="0.2">
      <c r="A893" s="413" t="s">
        <v>7</v>
      </c>
      <c r="B893" s="414">
        <v>42562</v>
      </c>
      <c r="C893" s="414">
        <v>42552</v>
      </c>
      <c r="D893" s="410">
        <v>2016</v>
      </c>
      <c r="E893" s="415" t="s">
        <v>15</v>
      </c>
      <c r="F893" s="413" t="s">
        <v>34</v>
      </c>
      <c r="G893" s="413" t="s">
        <v>35</v>
      </c>
      <c r="H893" s="416">
        <v>-500</v>
      </c>
      <c r="I893" s="425" t="s">
        <v>82</v>
      </c>
      <c r="J893" s="418"/>
      <c r="K893" s="419">
        <v>20</v>
      </c>
      <c r="L893" s="420"/>
      <c r="M893" s="420"/>
      <c r="X893" s="422"/>
      <c r="Y893" s="422"/>
    </row>
    <row r="894" spans="1:25" s="421" customFormat="1" x14ac:dyDescent="0.2">
      <c r="A894" s="413" t="s">
        <v>7</v>
      </c>
      <c r="B894" s="414">
        <v>42712</v>
      </c>
      <c r="C894" s="414">
        <v>42712</v>
      </c>
      <c r="D894" s="410">
        <v>2016</v>
      </c>
      <c r="E894" s="415" t="s">
        <v>15</v>
      </c>
      <c r="F894" s="413" t="s">
        <v>34</v>
      </c>
      <c r="G894" s="413" t="s">
        <v>35</v>
      </c>
      <c r="H894" s="416">
        <v>-500</v>
      </c>
      <c r="I894" s="425" t="s">
        <v>82</v>
      </c>
      <c r="J894" s="418"/>
      <c r="K894" s="419">
        <v>20</v>
      </c>
      <c r="L894" s="420"/>
      <c r="M894" s="420"/>
      <c r="X894" s="422"/>
      <c r="Y894" s="422"/>
    </row>
    <row r="895" spans="1:25" s="421" customFormat="1" x14ac:dyDescent="0.2">
      <c r="A895" s="413" t="s">
        <v>7</v>
      </c>
      <c r="B895" s="414">
        <v>42801</v>
      </c>
      <c r="C895" s="414">
        <v>42811</v>
      </c>
      <c r="D895" s="410">
        <v>2017</v>
      </c>
      <c r="E895" s="415" t="s">
        <v>15</v>
      </c>
      <c r="F895" s="410" t="s">
        <v>34</v>
      </c>
      <c r="G895" s="413" t="s">
        <v>35</v>
      </c>
      <c r="H895" s="416">
        <v>-1300</v>
      </c>
      <c r="I895" s="425" t="s">
        <v>82</v>
      </c>
      <c r="J895" s="418"/>
      <c r="K895" s="419">
        <v>20</v>
      </c>
      <c r="L895" s="420" t="s">
        <v>347</v>
      </c>
      <c r="M895" s="420" t="s">
        <v>350</v>
      </c>
      <c r="X895" s="422"/>
      <c r="Y895" s="422"/>
    </row>
    <row r="896" spans="1:25" s="421" customFormat="1" x14ac:dyDescent="0.2">
      <c r="A896" s="413" t="s">
        <v>7</v>
      </c>
      <c r="B896" s="414">
        <v>43132</v>
      </c>
      <c r="C896" s="414">
        <v>43130</v>
      </c>
      <c r="D896" s="410">
        <v>2018</v>
      </c>
      <c r="E896" s="415" t="s">
        <v>15</v>
      </c>
      <c r="F896" s="410" t="s">
        <v>34</v>
      </c>
      <c r="G896" s="413" t="s">
        <v>35</v>
      </c>
      <c r="H896" s="416">
        <v>100</v>
      </c>
      <c r="I896" s="425" t="s">
        <v>91</v>
      </c>
      <c r="J896" s="418" t="s">
        <v>201</v>
      </c>
      <c r="K896" s="419">
        <v>20</v>
      </c>
      <c r="L896" s="420"/>
      <c r="M896" s="420"/>
      <c r="X896" s="422"/>
      <c r="Y896" s="422"/>
    </row>
    <row r="897" spans="1:25" s="421" customFormat="1" x14ac:dyDescent="0.2">
      <c r="A897" s="413" t="s">
        <v>7</v>
      </c>
      <c r="B897" s="414">
        <v>43132</v>
      </c>
      <c r="C897" s="414">
        <v>43130</v>
      </c>
      <c r="D897" s="410">
        <v>2018</v>
      </c>
      <c r="E897" s="415" t="s">
        <v>15</v>
      </c>
      <c r="F897" s="410" t="s">
        <v>34</v>
      </c>
      <c r="G897" s="413" t="s">
        <v>35</v>
      </c>
      <c r="H897" s="416">
        <v>-1200</v>
      </c>
      <c r="I897" s="425" t="s">
        <v>82</v>
      </c>
      <c r="J897" s="418" t="s">
        <v>201</v>
      </c>
      <c r="K897" s="419">
        <v>20</v>
      </c>
      <c r="L897" s="420"/>
      <c r="M897" s="420"/>
      <c r="X897" s="422"/>
      <c r="Y897" s="422"/>
    </row>
    <row r="898" spans="1:25" s="421" customFormat="1" x14ac:dyDescent="0.2">
      <c r="A898" s="413" t="s">
        <v>7</v>
      </c>
      <c r="B898" s="414">
        <v>43249</v>
      </c>
      <c r="C898" s="414">
        <v>43246</v>
      </c>
      <c r="D898" s="410">
        <v>2018</v>
      </c>
      <c r="E898" s="415" t="s">
        <v>15</v>
      </c>
      <c r="F898" s="413" t="s">
        <v>34</v>
      </c>
      <c r="G898" s="413" t="s">
        <v>35</v>
      </c>
      <c r="H898" s="416">
        <v>-90</v>
      </c>
      <c r="I898" s="425" t="s">
        <v>389</v>
      </c>
      <c r="J898" s="418"/>
      <c r="K898" s="419">
        <v>20</v>
      </c>
      <c r="L898" s="420"/>
      <c r="M898" s="420"/>
      <c r="N898" s="424"/>
      <c r="O898" s="424"/>
      <c r="P898" s="424"/>
      <c r="Q898" s="424"/>
      <c r="R898" s="424"/>
      <c r="S898" s="424"/>
    </row>
    <row r="899" spans="1:25" s="421" customFormat="1" x14ac:dyDescent="0.2">
      <c r="A899" s="413" t="s">
        <v>7</v>
      </c>
      <c r="B899" s="414">
        <v>43441</v>
      </c>
      <c r="C899" s="414">
        <v>43439</v>
      </c>
      <c r="D899" s="410">
        <v>2018</v>
      </c>
      <c r="E899" s="415" t="s">
        <v>15</v>
      </c>
      <c r="F899" s="414" t="s">
        <v>34</v>
      </c>
      <c r="G899" s="413" t="s">
        <v>35</v>
      </c>
      <c r="H899" s="416">
        <v>-600</v>
      </c>
      <c r="I899" s="425" t="s">
        <v>386</v>
      </c>
      <c r="J899" s="418"/>
      <c r="K899" s="419">
        <v>20</v>
      </c>
      <c r="L899" s="420" t="s">
        <v>56</v>
      </c>
      <c r="M899" s="420"/>
    </row>
    <row r="900" spans="1:25" s="421" customFormat="1" x14ac:dyDescent="0.2">
      <c r="A900" s="413" t="s">
        <v>7</v>
      </c>
      <c r="B900" s="414">
        <v>43493</v>
      </c>
      <c r="C900" s="414">
        <v>43490</v>
      </c>
      <c r="D900" s="410">
        <v>2019</v>
      </c>
      <c r="E900" s="415" t="s">
        <v>15</v>
      </c>
      <c r="F900" s="413" t="s">
        <v>34</v>
      </c>
      <c r="G900" s="413" t="s">
        <v>35</v>
      </c>
      <c r="H900" s="416">
        <v>-85.71</v>
      </c>
      <c r="I900" s="420" t="s">
        <v>391</v>
      </c>
      <c r="J900" s="463"/>
      <c r="K900" s="423">
        <v>20</v>
      </c>
      <c r="L900" s="420"/>
      <c r="M900" s="420"/>
      <c r="N900" s="424"/>
      <c r="O900" s="424"/>
      <c r="P900" s="424"/>
      <c r="Q900" s="424"/>
      <c r="R900" s="424"/>
    </row>
    <row r="901" spans="1:25" s="421" customFormat="1" x14ac:dyDescent="0.2">
      <c r="A901" s="413" t="s">
        <v>7</v>
      </c>
      <c r="B901" s="414">
        <v>43581</v>
      </c>
      <c r="C901" s="414">
        <v>43579</v>
      </c>
      <c r="D901" s="410">
        <v>2019</v>
      </c>
      <c r="E901" s="415" t="s">
        <v>15</v>
      </c>
      <c r="F901" s="413" t="s">
        <v>34</v>
      </c>
      <c r="G901" s="413" t="s">
        <v>35</v>
      </c>
      <c r="H901" s="416">
        <v>-312.5</v>
      </c>
      <c r="I901" s="420" t="s">
        <v>391</v>
      </c>
      <c r="J901" s="463"/>
      <c r="K901" s="423">
        <v>20</v>
      </c>
      <c r="L901" s="420"/>
      <c r="M901" s="420"/>
      <c r="N901" s="424"/>
      <c r="O901" s="424"/>
      <c r="P901" s="424"/>
      <c r="Q901" s="424"/>
      <c r="R901" s="424"/>
      <c r="S901" s="424"/>
    </row>
    <row r="902" spans="1:25" s="421" customFormat="1" x14ac:dyDescent="0.2">
      <c r="A902" s="413" t="s">
        <v>7</v>
      </c>
      <c r="B902" s="414">
        <v>43615</v>
      </c>
      <c r="C902" s="414">
        <v>43616</v>
      </c>
      <c r="D902" s="410">
        <v>2019</v>
      </c>
      <c r="E902" s="415" t="s">
        <v>15</v>
      </c>
      <c r="F902" s="413" t="s">
        <v>34</v>
      </c>
      <c r="G902" s="413" t="s">
        <v>35</v>
      </c>
      <c r="H902" s="416">
        <v>-300</v>
      </c>
      <c r="I902" s="425" t="s">
        <v>82</v>
      </c>
      <c r="J902" s="462">
        <v>3</v>
      </c>
      <c r="K902" s="423">
        <v>20</v>
      </c>
      <c r="L902" s="420"/>
      <c r="M902" s="420"/>
      <c r="N902" s="424"/>
      <c r="O902" s="424"/>
      <c r="P902" s="424"/>
      <c r="Q902" s="424"/>
      <c r="R902" s="424"/>
      <c r="S902" s="424"/>
      <c r="X902" s="422"/>
      <c r="Y902" s="422"/>
    </row>
    <row r="903" spans="1:25" s="421" customFormat="1" x14ac:dyDescent="0.2">
      <c r="A903" s="413" t="s">
        <v>7</v>
      </c>
      <c r="B903" s="414">
        <v>43659</v>
      </c>
      <c r="C903" s="414">
        <v>43658</v>
      </c>
      <c r="D903" s="410">
        <v>2019</v>
      </c>
      <c r="E903" s="415" t="s">
        <v>15</v>
      </c>
      <c r="F903" s="413" t="s">
        <v>34</v>
      </c>
      <c r="G903" s="413" t="s">
        <v>35</v>
      </c>
      <c r="H903" s="416">
        <v>-300</v>
      </c>
      <c r="I903" s="425" t="s">
        <v>82</v>
      </c>
      <c r="J903" s="462">
        <v>3</v>
      </c>
      <c r="K903" s="423">
        <v>20</v>
      </c>
      <c r="L903" s="420"/>
      <c r="M903" s="420"/>
      <c r="N903" s="424"/>
      <c r="O903" s="424"/>
      <c r="P903" s="424"/>
      <c r="Q903" s="424"/>
      <c r="R903" s="424"/>
      <c r="S903" s="424"/>
      <c r="X903" s="422"/>
      <c r="Y903" s="422"/>
    </row>
    <row r="904" spans="1:25" s="421" customFormat="1" x14ac:dyDescent="0.2">
      <c r="A904" s="413" t="s">
        <v>7</v>
      </c>
      <c r="B904" s="414">
        <v>43661</v>
      </c>
      <c r="C904" s="414">
        <v>43661</v>
      </c>
      <c r="D904" s="410">
        <v>2019</v>
      </c>
      <c r="E904" s="415" t="s">
        <v>15</v>
      </c>
      <c r="F904" s="413" t="s">
        <v>34</v>
      </c>
      <c r="G904" s="413" t="s">
        <v>35</v>
      </c>
      <c r="H904" s="416">
        <v>-300</v>
      </c>
      <c r="I904" s="425" t="s">
        <v>82</v>
      </c>
      <c r="J904" s="462">
        <v>3</v>
      </c>
      <c r="K904" s="423">
        <v>20</v>
      </c>
      <c r="L904" s="420"/>
      <c r="M904" s="420"/>
      <c r="N904" s="424"/>
      <c r="O904" s="424"/>
      <c r="P904" s="424"/>
      <c r="Q904" s="424"/>
      <c r="R904" s="424"/>
      <c r="S904" s="424"/>
      <c r="X904" s="422"/>
      <c r="Y904" s="422"/>
    </row>
    <row r="905" spans="1:25" s="421" customFormat="1" x14ac:dyDescent="0.2">
      <c r="A905" s="413" t="s">
        <v>7</v>
      </c>
      <c r="B905" s="414">
        <v>43734</v>
      </c>
      <c r="C905" s="414">
        <v>43732</v>
      </c>
      <c r="D905" s="410">
        <v>2019</v>
      </c>
      <c r="E905" s="415" t="s">
        <v>15</v>
      </c>
      <c r="F905" s="413" t="s">
        <v>34</v>
      </c>
      <c r="G905" s="413" t="s">
        <v>35</v>
      </c>
      <c r="H905" s="416">
        <v>-137.5</v>
      </c>
      <c r="I905" s="420" t="s">
        <v>391</v>
      </c>
      <c r="J905" s="463"/>
      <c r="K905" s="423">
        <v>20</v>
      </c>
      <c r="L905" s="420"/>
      <c r="M905" s="420"/>
      <c r="N905" s="424"/>
      <c r="O905" s="424"/>
      <c r="P905" s="424"/>
      <c r="Q905" s="424"/>
      <c r="R905" s="424"/>
      <c r="S905" s="424"/>
    </row>
    <row r="906" spans="1:25" s="421" customFormat="1" x14ac:dyDescent="0.2">
      <c r="A906" s="413" t="s">
        <v>7</v>
      </c>
      <c r="B906" s="414">
        <v>43753</v>
      </c>
      <c r="C906" s="414">
        <v>43749</v>
      </c>
      <c r="D906" s="410">
        <v>2019</v>
      </c>
      <c r="E906" s="415" t="s">
        <v>15</v>
      </c>
      <c r="F906" s="413" t="s">
        <v>34</v>
      </c>
      <c r="G906" s="413" t="s">
        <v>35</v>
      </c>
      <c r="H906" s="416">
        <v>-300</v>
      </c>
      <c r="I906" s="425" t="s">
        <v>82</v>
      </c>
      <c r="J906" s="462">
        <v>3</v>
      </c>
      <c r="K906" s="423">
        <v>20</v>
      </c>
      <c r="L906" s="420"/>
      <c r="M906" s="420"/>
      <c r="N906" s="424"/>
      <c r="O906" s="424"/>
      <c r="P906" s="424"/>
      <c r="Q906" s="424"/>
      <c r="R906" s="424"/>
      <c r="S906" s="424"/>
      <c r="X906" s="422"/>
      <c r="Y906" s="422"/>
    </row>
    <row r="907" spans="1:25" s="421" customFormat="1" x14ac:dyDescent="0.2">
      <c r="A907" s="413" t="s">
        <v>7</v>
      </c>
      <c r="B907" s="414">
        <v>39436</v>
      </c>
      <c r="C907" s="414">
        <v>39391</v>
      </c>
      <c r="D907" s="410">
        <v>2007</v>
      </c>
      <c r="E907" s="415" t="s">
        <v>12</v>
      </c>
      <c r="F907" s="413" t="s">
        <v>74</v>
      </c>
      <c r="G907" s="413" t="s">
        <v>35</v>
      </c>
      <c r="H907" s="416">
        <v>-450</v>
      </c>
      <c r="I907" s="420" t="s">
        <v>392</v>
      </c>
      <c r="J907" s="434" t="s">
        <v>369</v>
      </c>
      <c r="K907" s="419">
        <v>21</v>
      </c>
      <c r="L907" s="420" t="s">
        <v>349</v>
      </c>
      <c r="M907" s="420"/>
      <c r="P907" s="424"/>
      <c r="Q907" s="424"/>
      <c r="R907" s="424"/>
      <c r="S907" s="464"/>
    </row>
    <row r="908" spans="1:25" s="421" customFormat="1" x14ac:dyDescent="0.2">
      <c r="A908" s="413" t="s">
        <v>7</v>
      </c>
      <c r="B908" s="414">
        <v>39436</v>
      </c>
      <c r="C908" s="414">
        <v>39391</v>
      </c>
      <c r="D908" s="410">
        <v>2007</v>
      </c>
      <c r="E908" s="415" t="s">
        <v>12</v>
      </c>
      <c r="F908" s="413" t="s">
        <v>70</v>
      </c>
      <c r="G908" s="413" t="s">
        <v>35</v>
      </c>
      <c r="H908" s="416">
        <v>-160</v>
      </c>
      <c r="I908" s="425" t="s">
        <v>82</v>
      </c>
      <c r="J908" s="462"/>
      <c r="K908" s="423">
        <v>21</v>
      </c>
      <c r="L908" s="442" t="s">
        <v>331</v>
      </c>
      <c r="M908" s="442"/>
      <c r="P908" s="424"/>
      <c r="Q908" s="424"/>
      <c r="R908" s="424"/>
      <c r="S908" s="464"/>
      <c r="X908" s="422"/>
      <c r="Y908" s="422"/>
    </row>
    <row r="909" spans="1:25" s="421" customFormat="1" x14ac:dyDescent="0.2">
      <c r="A909" s="413" t="s">
        <v>7</v>
      </c>
      <c r="B909" s="414">
        <v>39513</v>
      </c>
      <c r="C909" s="414">
        <v>39512</v>
      </c>
      <c r="D909" s="410">
        <v>2008</v>
      </c>
      <c r="E909" s="415" t="s">
        <v>12</v>
      </c>
      <c r="F909" s="413" t="s">
        <v>70</v>
      </c>
      <c r="G909" s="413" t="s">
        <v>35</v>
      </c>
      <c r="H909" s="416">
        <v>-480</v>
      </c>
      <c r="I909" s="425" t="s">
        <v>82</v>
      </c>
      <c r="J909" s="418">
        <v>3</v>
      </c>
      <c r="K909" s="423">
        <v>21</v>
      </c>
      <c r="L909" s="420"/>
      <c r="M909" s="420"/>
      <c r="N909" s="424"/>
      <c r="O909" s="424"/>
      <c r="P909" s="424"/>
      <c r="Q909" s="424"/>
      <c r="R909" s="424"/>
      <c r="S909" s="465"/>
      <c r="X909" s="422"/>
      <c r="Y909" s="422"/>
    </row>
    <row r="910" spans="1:25" s="421" customFormat="1" x14ac:dyDescent="0.2">
      <c r="A910" s="413" t="s">
        <v>7</v>
      </c>
      <c r="B910" s="414">
        <v>39632</v>
      </c>
      <c r="C910" s="414">
        <v>39629</v>
      </c>
      <c r="D910" s="410">
        <v>2008</v>
      </c>
      <c r="E910" s="415" t="s">
        <v>12</v>
      </c>
      <c r="F910" s="413" t="s">
        <v>70</v>
      </c>
      <c r="G910" s="413" t="s">
        <v>35</v>
      </c>
      <c r="H910" s="416">
        <v>-480</v>
      </c>
      <c r="I910" s="425" t="s">
        <v>82</v>
      </c>
      <c r="J910" s="418">
        <v>3</v>
      </c>
      <c r="K910" s="423">
        <v>21</v>
      </c>
      <c r="L910" s="420"/>
      <c r="M910" s="420"/>
      <c r="N910" s="424"/>
      <c r="O910" s="424"/>
      <c r="P910" s="424"/>
      <c r="Q910" s="424"/>
      <c r="R910" s="424"/>
      <c r="S910" s="466"/>
      <c r="X910" s="422"/>
      <c r="Y910" s="422"/>
    </row>
    <row r="911" spans="1:25" s="421" customFormat="1" x14ac:dyDescent="0.2">
      <c r="A911" s="413" t="s">
        <v>7</v>
      </c>
      <c r="B911" s="414">
        <v>39711</v>
      </c>
      <c r="C911" s="414">
        <v>39709</v>
      </c>
      <c r="D911" s="410">
        <v>2008</v>
      </c>
      <c r="E911" s="415" t="s">
        <v>12</v>
      </c>
      <c r="F911" s="413" t="s">
        <v>70</v>
      </c>
      <c r="G911" s="413" t="s">
        <v>35</v>
      </c>
      <c r="H911" s="416">
        <v>-480</v>
      </c>
      <c r="I911" s="425" t="s">
        <v>82</v>
      </c>
      <c r="J911" s="418">
        <v>3</v>
      </c>
      <c r="K911" s="423">
        <v>21</v>
      </c>
      <c r="L911" s="420"/>
      <c r="M911" s="420"/>
      <c r="N911" s="424"/>
      <c r="O911" s="424"/>
      <c r="P911" s="424"/>
      <c r="Q911" s="424"/>
      <c r="R911" s="424"/>
      <c r="S911" s="466"/>
      <c r="X911" s="422"/>
      <c r="Y911" s="422"/>
    </row>
    <row r="912" spans="1:25" s="421" customFormat="1" x14ac:dyDescent="0.2">
      <c r="A912" s="413" t="s">
        <v>7</v>
      </c>
      <c r="B912" s="414">
        <v>39787</v>
      </c>
      <c r="C912" s="414">
        <v>39786</v>
      </c>
      <c r="D912" s="410">
        <v>2008</v>
      </c>
      <c r="E912" s="415" t="s">
        <v>12</v>
      </c>
      <c r="F912" s="413" t="s">
        <v>70</v>
      </c>
      <c r="G912" s="413" t="s">
        <v>35</v>
      </c>
      <c r="H912" s="416">
        <v>-480</v>
      </c>
      <c r="I912" s="425" t="s">
        <v>82</v>
      </c>
      <c r="J912" s="418">
        <v>3</v>
      </c>
      <c r="K912" s="423">
        <v>21</v>
      </c>
      <c r="L912" s="420"/>
      <c r="M912" s="420"/>
      <c r="N912" s="424"/>
      <c r="O912" s="424"/>
      <c r="P912" s="424"/>
      <c r="Q912" s="424"/>
      <c r="R912" s="424"/>
      <c r="S912" s="466"/>
      <c r="X912" s="422"/>
      <c r="Y912" s="422"/>
    </row>
    <row r="913" spans="1:25" s="421" customFormat="1" x14ac:dyDescent="0.2">
      <c r="A913" s="413" t="s">
        <v>7</v>
      </c>
      <c r="B913" s="414">
        <v>39891</v>
      </c>
      <c r="C913" s="414">
        <v>39882</v>
      </c>
      <c r="D913" s="410">
        <v>2009</v>
      </c>
      <c r="E913" s="415" t="s">
        <v>12</v>
      </c>
      <c r="F913" s="413" t="s">
        <v>70</v>
      </c>
      <c r="G913" s="413" t="s">
        <v>35</v>
      </c>
      <c r="H913" s="416">
        <v>-480</v>
      </c>
      <c r="I913" s="425" t="s">
        <v>82</v>
      </c>
      <c r="J913" s="418">
        <v>3</v>
      </c>
      <c r="K913" s="423">
        <v>21</v>
      </c>
      <c r="L913" s="420"/>
      <c r="M913" s="420"/>
      <c r="N913" s="424"/>
      <c r="O913" s="424"/>
      <c r="P913" s="467"/>
      <c r="Q913" s="467"/>
      <c r="R913" s="467"/>
      <c r="S913" s="466"/>
      <c r="X913" s="422"/>
      <c r="Y913" s="422"/>
    </row>
    <row r="914" spans="1:25" s="421" customFormat="1" x14ac:dyDescent="0.2">
      <c r="A914" s="413" t="s">
        <v>7</v>
      </c>
      <c r="B914" s="414">
        <v>40107</v>
      </c>
      <c r="C914" s="414">
        <v>40107</v>
      </c>
      <c r="D914" s="410">
        <v>2009</v>
      </c>
      <c r="E914" s="415" t="s">
        <v>12</v>
      </c>
      <c r="F914" s="413" t="s">
        <v>34</v>
      </c>
      <c r="G914" s="413" t="s">
        <v>35</v>
      </c>
      <c r="H914" s="416">
        <v>-480</v>
      </c>
      <c r="I914" s="425" t="s">
        <v>82</v>
      </c>
      <c r="J914" s="418">
        <v>3</v>
      </c>
      <c r="K914" s="423">
        <v>21</v>
      </c>
      <c r="L914" s="420"/>
      <c r="M914" s="420"/>
      <c r="N914" s="424"/>
      <c r="O914" s="424"/>
      <c r="P914" s="467"/>
      <c r="Q914" s="467"/>
      <c r="R914" s="467"/>
      <c r="S914" s="466"/>
      <c r="X914" s="422"/>
      <c r="Y914" s="422"/>
    </row>
    <row r="915" spans="1:25" s="421" customFormat="1" x14ac:dyDescent="0.2">
      <c r="A915" s="413" t="s">
        <v>7</v>
      </c>
      <c r="B915" s="414">
        <v>40107</v>
      </c>
      <c r="C915" s="414">
        <v>40107</v>
      </c>
      <c r="D915" s="410">
        <v>2009</v>
      </c>
      <c r="E915" s="415" t="s">
        <v>12</v>
      </c>
      <c r="F915" s="413" t="s">
        <v>34</v>
      </c>
      <c r="G915" s="413" t="s">
        <v>35</v>
      </c>
      <c r="H915" s="416">
        <v>-480</v>
      </c>
      <c r="I915" s="425" t="s">
        <v>82</v>
      </c>
      <c r="J915" s="418">
        <v>3</v>
      </c>
      <c r="K915" s="423">
        <v>21</v>
      </c>
      <c r="L915" s="420"/>
      <c r="M915" s="420"/>
      <c r="N915" s="424"/>
      <c r="O915" s="424"/>
      <c r="P915" s="467"/>
      <c r="Q915" s="467"/>
      <c r="R915" s="467"/>
      <c r="S915" s="466"/>
      <c r="X915" s="422"/>
      <c r="Y915" s="422"/>
    </row>
    <row r="916" spans="1:25" s="421" customFormat="1" x14ac:dyDescent="0.2">
      <c r="A916" s="413" t="s">
        <v>7</v>
      </c>
      <c r="B916" s="414">
        <v>40151</v>
      </c>
      <c r="C916" s="414">
        <v>40150</v>
      </c>
      <c r="D916" s="410">
        <v>2009</v>
      </c>
      <c r="E916" s="415" t="s">
        <v>12</v>
      </c>
      <c r="F916" s="413" t="s">
        <v>34</v>
      </c>
      <c r="G916" s="413" t="s">
        <v>35</v>
      </c>
      <c r="H916" s="416">
        <v>-480</v>
      </c>
      <c r="I916" s="425" t="s">
        <v>82</v>
      </c>
      <c r="J916" s="418">
        <v>3</v>
      </c>
      <c r="K916" s="423">
        <v>21</v>
      </c>
      <c r="L916" s="420"/>
      <c r="M916" s="420"/>
      <c r="N916" s="424"/>
      <c r="O916" s="424"/>
      <c r="P916" s="467"/>
      <c r="Q916" s="467"/>
      <c r="R916" s="467"/>
      <c r="S916" s="466"/>
      <c r="X916" s="422"/>
      <c r="Y916" s="422"/>
    </row>
    <row r="917" spans="1:25" s="421" customFormat="1" x14ac:dyDescent="0.2">
      <c r="A917" s="413" t="s">
        <v>7</v>
      </c>
      <c r="B917" s="414">
        <v>40231</v>
      </c>
      <c r="C917" s="414">
        <v>40228</v>
      </c>
      <c r="D917" s="410">
        <v>2010</v>
      </c>
      <c r="E917" s="415" t="s">
        <v>12</v>
      </c>
      <c r="F917" s="413" t="s">
        <v>34</v>
      </c>
      <c r="G917" s="413" t="s">
        <v>35</v>
      </c>
      <c r="H917" s="416">
        <v>-125</v>
      </c>
      <c r="I917" s="425" t="s">
        <v>82</v>
      </c>
      <c r="J917" s="462">
        <v>1</v>
      </c>
      <c r="K917" s="423">
        <v>21</v>
      </c>
      <c r="L917" s="420"/>
      <c r="M917" s="420"/>
      <c r="N917" s="424"/>
      <c r="O917" s="424"/>
      <c r="P917" s="467"/>
      <c r="Q917" s="467"/>
      <c r="R917" s="467"/>
      <c r="X917" s="422"/>
      <c r="Y917" s="422"/>
    </row>
    <row r="918" spans="1:25" s="421" customFormat="1" x14ac:dyDescent="0.2">
      <c r="A918" s="413" t="s">
        <v>7</v>
      </c>
      <c r="B918" s="414">
        <v>40256</v>
      </c>
      <c r="C918" s="414">
        <v>40255</v>
      </c>
      <c r="D918" s="410">
        <v>2010</v>
      </c>
      <c r="E918" s="415" t="s">
        <v>12</v>
      </c>
      <c r="F918" s="413" t="s">
        <v>34</v>
      </c>
      <c r="G918" s="413" t="s">
        <v>35</v>
      </c>
      <c r="H918" s="416">
        <v>-125</v>
      </c>
      <c r="I918" s="425" t="s">
        <v>82</v>
      </c>
      <c r="J918" s="462">
        <v>1</v>
      </c>
      <c r="K918" s="423">
        <v>21</v>
      </c>
      <c r="L918" s="420"/>
      <c r="M918" s="420"/>
      <c r="N918" s="424"/>
      <c r="O918" s="424"/>
      <c r="P918" s="467"/>
      <c r="Q918" s="467"/>
      <c r="R918" s="467"/>
      <c r="X918" s="422"/>
      <c r="Y918" s="422"/>
    </row>
    <row r="919" spans="1:25" s="421" customFormat="1" x14ac:dyDescent="0.2">
      <c r="A919" s="413" t="s">
        <v>7</v>
      </c>
      <c r="B919" s="414">
        <v>40256</v>
      </c>
      <c r="C919" s="414">
        <v>40255</v>
      </c>
      <c r="D919" s="410">
        <v>2010</v>
      </c>
      <c r="E919" s="415" t="s">
        <v>12</v>
      </c>
      <c r="F919" s="413" t="s">
        <v>34</v>
      </c>
      <c r="G919" s="413" t="s">
        <v>35</v>
      </c>
      <c r="H919" s="416">
        <v>-125</v>
      </c>
      <c r="I919" s="425" t="s">
        <v>82</v>
      </c>
      <c r="J919" s="462">
        <v>1</v>
      </c>
      <c r="K919" s="423">
        <v>21</v>
      </c>
      <c r="L919" s="420"/>
      <c r="M919" s="420"/>
      <c r="N919" s="424"/>
      <c r="O919" s="424"/>
      <c r="P919" s="467"/>
      <c r="Q919" s="467"/>
      <c r="R919" s="467"/>
      <c r="X919" s="422"/>
      <c r="Y919" s="422"/>
    </row>
    <row r="920" spans="1:25" s="421" customFormat="1" x14ac:dyDescent="0.2">
      <c r="A920" s="413" t="s">
        <v>7</v>
      </c>
      <c r="B920" s="414">
        <v>40305</v>
      </c>
      <c r="C920" s="414">
        <v>40305</v>
      </c>
      <c r="D920" s="410">
        <v>2010</v>
      </c>
      <c r="E920" s="415" t="s">
        <v>12</v>
      </c>
      <c r="F920" s="413" t="s">
        <v>34</v>
      </c>
      <c r="G920" s="413" t="s">
        <v>35</v>
      </c>
      <c r="H920" s="416">
        <v>-125</v>
      </c>
      <c r="I920" s="425" t="s">
        <v>82</v>
      </c>
      <c r="J920" s="462">
        <v>1</v>
      </c>
      <c r="K920" s="423">
        <v>21</v>
      </c>
      <c r="L920" s="420"/>
      <c r="M920" s="420"/>
      <c r="N920" s="424"/>
      <c r="O920" s="424"/>
      <c r="P920" s="467"/>
      <c r="Q920" s="467"/>
      <c r="R920" s="467"/>
      <c r="S920" s="424"/>
      <c r="X920" s="422"/>
      <c r="Y920" s="422"/>
    </row>
    <row r="921" spans="1:25" s="421" customFormat="1" x14ac:dyDescent="0.2">
      <c r="A921" s="413" t="s">
        <v>7</v>
      </c>
      <c r="B921" s="414">
        <v>40355</v>
      </c>
      <c r="C921" s="414">
        <v>40355</v>
      </c>
      <c r="D921" s="410">
        <v>2010</v>
      </c>
      <c r="E921" s="415" t="s">
        <v>12</v>
      </c>
      <c r="F921" s="413" t="s">
        <v>34</v>
      </c>
      <c r="G921" s="413" t="s">
        <v>35</v>
      </c>
      <c r="H921" s="416">
        <v>-125</v>
      </c>
      <c r="I921" s="425" t="s">
        <v>82</v>
      </c>
      <c r="J921" s="462">
        <v>1</v>
      </c>
      <c r="K921" s="423">
        <v>21</v>
      </c>
      <c r="L921" s="420"/>
      <c r="M921" s="420"/>
      <c r="N921" s="424"/>
      <c r="O921" s="424"/>
      <c r="P921" s="467"/>
      <c r="Q921" s="467"/>
      <c r="R921" s="467"/>
      <c r="S921" s="424"/>
      <c r="X921" s="422"/>
      <c r="Y921" s="422"/>
    </row>
    <row r="922" spans="1:25" s="421" customFormat="1" x14ac:dyDescent="0.2">
      <c r="A922" s="413" t="s">
        <v>7</v>
      </c>
      <c r="B922" s="414">
        <v>40396</v>
      </c>
      <c r="C922" s="414">
        <v>40395</v>
      </c>
      <c r="D922" s="410">
        <v>2010</v>
      </c>
      <c r="E922" s="415" t="s">
        <v>12</v>
      </c>
      <c r="F922" s="413" t="s">
        <v>34</v>
      </c>
      <c r="G922" s="413" t="s">
        <v>35</v>
      </c>
      <c r="H922" s="416">
        <v>-250</v>
      </c>
      <c r="I922" s="425" t="s">
        <v>82</v>
      </c>
      <c r="J922" s="462">
        <v>2</v>
      </c>
      <c r="K922" s="423">
        <v>21</v>
      </c>
      <c r="L922" s="420"/>
      <c r="M922" s="420"/>
      <c r="N922" s="424"/>
      <c r="O922" s="424"/>
      <c r="P922" s="467"/>
      <c r="Q922" s="467"/>
      <c r="R922" s="467"/>
      <c r="S922" s="424"/>
      <c r="X922" s="422"/>
      <c r="Y922" s="422"/>
    </row>
    <row r="923" spans="1:25" s="421" customFormat="1" x14ac:dyDescent="0.2">
      <c r="A923" s="413" t="s">
        <v>7</v>
      </c>
      <c r="B923" s="414">
        <v>40452</v>
      </c>
      <c r="C923" s="414">
        <v>40451</v>
      </c>
      <c r="D923" s="410">
        <v>2010</v>
      </c>
      <c r="E923" s="415" t="s">
        <v>12</v>
      </c>
      <c r="F923" s="413" t="s">
        <v>34</v>
      </c>
      <c r="G923" s="413" t="s">
        <v>35</v>
      </c>
      <c r="H923" s="416">
        <v>-125</v>
      </c>
      <c r="I923" s="425" t="s">
        <v>82</v>
      </c>
      <c r="J923" s="462">
        <v>1</v>
      </c>
      <c r="K923" s="423">
        <v>21</v>
      </c>
      <c r="L923" s="420"/>
      <c r="M923" s="420"/>
      <c r="N923" s="424"/>
      <c r="O923" s="424"/>
      <c r="P923" s="467"/>
      <c r="Q923" s="467"/>
      <c r="R923" s="467"/>
      <c r="X923" s="422"/>
      <c r="Y923" s="422"/>
    </row>
    <row r="924" spans="1:25" s="421" customFormat="1" x14ac:dyDescent="0.2">
      <c r="A924" s="413" t="s">
        <v>7</v>
      </c>
      <c r="B924" s="414">
        <v>40452</v>
      </c>
      <c r="C924" s="414">
        <v>40451</v>
      </c>
      <c r="D924" s="410">
        <v>2010</v>
      </c>
      <c r="E924" s="415" t="s">
        <v>12</v>
      </c>
      <c r="F924" s="413" t="s">
        <v>34</v>
      </c>
      <c r="G924" s="413" t="s">
        <v>35</v>
      </c>
      <c r="H924" s="416">
        <v>-125</v>
      </c>
      <c r="I924" s="425" t="s">
        <v>82</v>
      </c>
      <c r="J924" s="462">
        <v>1</v>
      </c>
      <c r="K924" s="423">
        <v>21</v>
      </c>
      <c r="L924" s="420"/>
      <c r="M924" s="420"/>
      <c r="N924" s="424"/>
      <c r="O924" s="424"/>
      <c r="P924" s="467"/>
      <c r="Q924" s="467"/>
      <c r="R924" s="467"/>
      <c r="S924" s="424"/>
      <c r="X924" s="422"/>
      <c r="Y924" s="422"/>
    </row>
    <row r="925" spans="1:25" s="421" customFormat="1" x14ac:dyDescent="0.2">
      <c r="A925" s="413" t="s">
        <v>7</v>
      </c>
      <c r="B925" s="414">
        <v>40490</v>
      </c>
      <c r="C925" s="414">
        <v>40489</v>
      </c>
      <c r="D925" s="410">
        <v>2010</v>
      </c>
      <c r="E925" s="415" t="s">
        <v>12</v>
      </c>
      <c r="F925" s="413" t="s">
        <v>34</v>
      </c>
      <c r="G925" s="413" t="s">
        <v>35</v>
      </c>
      <c r="H925" s="416">
        <v>-125</v>
      </c>
      <c r="I925" s="425" t="s">
        <v>82</v>
      </c>
      <c r="J925" s="462">
        <v>1</v>
      </c>
      <c r="K925" s="423">
        <v>21</v>
      </c>
      <c r="L925" s="420"/>
      <c r="M925" s="420"/>
      <c r="N925" s="424"/>
      <c r="O925" s="424"/>
      <c r="P925" s="467"/>
      <c r="Q925" s="467"/>
      <c r="R925" s="467"/>
      <c r="S925" s="424"/>
      <c r="X925" s="422"/>
      <c r="Y925" s="422"/>
    </row>
    <row r="926" spans="1:25" s="421" customFormat="1" x14ac:dyDescent="0.2">
      <c r="A926" s="413" t="s">
        <v>7</v>
      </c>
      <c r="B926" s="414">
        <v>40522</v>
      </c>
      <c r="C926" s="414">
        <v>40521</v>
      </c>
      <c r="D926" s="410">
        <v>2010</v>
      </c>
      <c r="E926" s="415" t="s">
        <v>12</v>
      </c>
      <c r="F926" s="413" t="s">
        <v>34</v>
      </c>
      <c r="G926" s="413" t="s">
        <v>35</v>
      </c>
      <c r="H926" s="416">
        <v>-125</v>
      </c>
      <c r="I926" s="425" t="s">
        <v>82</v>
      </c>
      <c r="J926" s="462">
        <v>1</v>
      </c>
      <c r="K926" s="423">
        <v>21</v>
      </c>
      <c r="L926" s="420"/>
      <c r="M926" s="420"/>
      <c r="N926" s="424"/>
      <c r="O926" s="424"/>
      <c r="P926" s="467"/>
      <c r="Q926" s="467"/>
      <c r="R926" s="467"/>
      <c r="S926" s="424"/>
      <c r="X926" s="422"/>
      <c r="Y926" s="422"/>
    </row>
    <row r="927" spans="1:25" s="421" customFormat="1" x14ac:dyDescent="0.2">
      <c r="A927" s="413" t="s">
        <v>7</v>
      </c>
      <c r="B927" s="414">
        <v>40582</v>
      </c>
      <c r="C927" s="414">
        <v>40582</v>
      </c>
      <c r="D927" s="410">
        <v>2011</v>
      </c>
      <c r="E927" s="415" t="s">
        <v>12</v>
      </c>
      <c r="F927" s="413" t="s">
        <v>34</v>
      </c>
      <c r="G927" s="413" t="s">
        <v>35</v>
      </c>
      <c r="H927" s="416">
        <v>-125</v>
      </c>
      <c r="I927" s="425" t="s">
        <v>82</v>
      </c>
      <c r="J927" s="418">
        <v>1</v>
      </c>
      <c r="K927" s="423">
        <v>21</v>
      </c>
      <c r="L927" s="420"/>
      <c r="M927" s="420"/>
      <c r="N927" s="424"/>
      <c r="O927" s="424"/>
      <c r="P927" s="467"/>
      <c r="Q927" s="467"/>
      <c r="R927" s="467"/>
      <c r="X927" s="422"/>
      <c r="Y927" s="422"/>
    </row>
    <row r="928" spans="1:25" s="421" customFormat="1" x14ac:dyDescent="0.2">
      <c r="A928" s="413" t="s">
        <v>7</v>
      </c>
      <c r="B928" s="414">
        <v>40606</v>
      </c>
      <c r="C928" s="414">
        <v>40605</v>
      </c>
      <c r="D928" s="410">
        <v>2011</v>
      </c>
      <c r="E928" s="415" t="s">
        <v>12</v>
      </c>
      <c r="F928" s="413" t="s">
        <v>34</v>
      </c>
      <c r="G928" s="413" t="s">
        <v>35</v>
      </c>
      <c r="H928" s="416">
        <v>-125</v>
      </c>
      <c r="I928" s="425" t="s">
        <v>82</v>
      </c>
      <c r="J928" s="418">
        <v>1</v>
      </c>
      <c r="K928" s="423">
        <v>21</v>
      </c>
      <c r="L928" s="420"/>
      <c r="M928" s="420"/>
      <c r="N928" s="424"/>
      <c r="O928" s="424"/>
      <c r="P928" s="467"/>
      <c r="Q928" s="467"/>
      <c r="R928" s="467"/>
      <c r="S928" s="424"/>
      <c r="X928" s="422"/>
      <c r="Y928" s="422"/>
    </row>
    <row r="929" spans="1:25" s="421" customFormat="1" x14ac:dyDescent="0.2">
      <c r="A929" s="413" t="s">
        <v>7</v>
      </c>
      <c r="B929" s="414">
        <v>40606</v>
      </c>
      <c r="C929" s="414">
        <v>40605</v>
      </c>
      <c r="D929" s="410">
        <v>2011</v>
      </c>
      <c r="E929" s="415" t="s">
        <v>12</v>
      </c>
      <c r="F929" s="413" t="s">
        <v>34</v>
      </c>
      <c r="G929" s="413" t="s">
        <v>35</v>
      </c>
      <c r="H929" s="416">
        <v>-125</v>
      </c>
      <c r="I929" s="425" t="s">
        <v>82</v>
      </c>
      <c r="J929" s="418">
        <v>1</v>
      </c>
      <c r="K929" s="423">
        <v>21</v>
      </c>
      <c r="L929" s="420"/>
      <c r="M929" s="420"/>
      <c r="N929" s="424"/>
      <c r="O929" s="424"/>
      <c r="P929" s="467"/>
      <c r="Q929" s="467"/>
      <c r="R929" s="467"/>
      <c r="S929" s="424"/>
      <c r="X929" s="422"/>
      <c r="Y929" s="422"/>
    </row>
    <row r="930" spans="1:25" s="421" customFormat="1" x14ac:dyDescent="0.2">
      <c r="A930" s="413" t="s">
        <v>7</v>
      </c>
      <c r="B930" s="414">
        <v>40651</v>
      </c>
      <c r="C930" s="414">
        <v>40647</v>
      </c>
      <c r="D930" s="410">
        <v>2011</v>
      </c>
      <c r="E930" s="415" t="s">
        <v>12</v>
      </c>
      <c r="F930" s="413" t="s">
        <v>34</v>
      </c>
      <c r="G930" s="413" t="s">
        <v>35</v>
      </c>
      <c r="H930" s="416">
        <v>-125</v>
      </c>
      <c r="I930" s="425" t="s">
        <v>82</v>
      </c>
      <c r="J930" s="418">
        <v>1</v>
      </c>
      <c r="K930" s="423">
        <v>21</v>
      </c>
      <c r="L930" s="420"/>
      <c r="M930" s="420"/>
      <c r="N930" s="424"/>
      <c r="O930" s="424"/>
      <c r="P930" s="467"/>
      <c r="Q930" s="467"/>
      <c r="R930" s="467"/>
      <c r="S930" s="424"/>
      <c r="X930" s="422"/>
      <c r="Y930" s="422"/>
    </row>
    <row r="931" spans="1:25" s="421" customFormat="1" x14ac:dyDescent="0.2">
      <c r="A931" s="413" t="s">
        <v>7</v>
      </c>
      <c r="B931" s="414">
        <v>40676</v>
      </c>
      <c r="C931" s="414">
        <v>40676</v>
      </c>
      <c r="D931" s="410">
        <v>2011</v>
      </c>
      <c r="E931" s="415" t="s">
        <v>12</v>
      </c>
      <c r="F931" s="413" t="s">
        <v>34</v>
      </c>
      <c r="G931" s="413" t="s">
        <v>35</v>
      </c>
      <c r="H931" s="416">
        <v>-125</v>
      </c>
      <c r="I931" s="425" t="s">
        <v>82</v>
      </c>
      <c r="J931" s="418">
        <v>1</v>
      </c>
      <c r="K931" s="423">
        <v>21</v>
      </c>
      <c r="L931" s="420"/>
      <c r="M931" s="420"/>
      <c r="N931" s="424"/>
      <c r="O931" s="424"/>
      <c r="P931" s="467"/>
      <c r="Q931" s="467"/>
      <c r="R931" s="467"/>
      <c r="S931" s="424"/>
      <c r="X931" s="422"/>
      <c r="Y931" s="422"/>
    </row>
    <row r="932" spans="1:25" s="421" customFormat="1" x14ac:dyDescent="0.2">
      <c r="A932" s="413" t="s">
        <v>7</v>
      </c>
      <c r="B932" s="414">
        <v>40704</v>
      </c>
      <c r="C932" s="414">
        <v>40704</v>
      </c>
      <c r="D932" s="410">
        <v>2011</v>
      </c>
      <c r="E932" s="415" t="s">
        <v>12</v>
      </c>
      <c r="F932" s="413" t="s">
        <v>34</v>
      </c>
      <c r="G932" s="413" t="s">
        <v>35</v>
      </c>
      <c r="H932" s="416">
        <v>-125</v>
      </c>
      <c r="I932" s="425" t="s">
        <v>82</v>
      </c>
      <c r="J932" s="418">
        <v>1</v>
      </c>
      <c r="K932" s="423">
        <v>21</v>
      </c>
      <c r="L932" s="420"/>
      <c r="M932" s="420"/>
      <c r="N932" s="424"/>
      <c r="O932" s="424"/>
      <c r="P932" s="467"/>
      <c r="Q932" s="467"/>
      <c r="R932" s="467"/>
      <c r="S932" s="424"/>
      <c r="X932" s="422"/>
      <c r="Y932" s="422"/>
    </row>
    <row r="933" spans="1:25" s="421" customFormat="1" x14ac:dyDescent="0.2">
      <c r="A933" s="413" t="s">
        <v>7</v>
      </c>
      <c r="B933" s="414">
        <v>40742</v>
      </c>
      <c r="C933" s="414">
        <v>40740</v>
      </c>
      <c r="D933" s="410">
        <v>2011</v>
      </c>
      <c r="E933" s="415" t="s">
        <v>12</v>
      </c>
      <c r="F933" s="413" t="s">
        <v>34</v>
      </c>
      <c r="G933" s="413" t="s">
        <v>35</v>
      </c>
      <c r="H933" s="416">
        <v>-125</v>
      </c>
      <c r="I933" s="425" t="s">
        <v>82</v>
      </c>
      <c r="J933" s="418">
        <v>1</v>
      </c>
      <c r="K933" s="423">
        <v>21</v>
      </c>
      <c r="L933" s="420"/>
      <c r="M933" s="420"/>
      <c r="N933" s="424"/>
      <c r="O933" s="424"/>
      <c r="P933" s="467"/>
      <c r="Q933" s="467"/>
      <c r="R933" s="467"/>
      <c r="S933" s="467"/>
      <c r="X933" s="422"/>
      <c r="Y933" s="422"/>
    </row>
    <row r="934" spans="1:25" s="421" customFormat="1" x14ac:dyDescent="0.2">
      <c r="A934" s="413" t="s">
        <v>7</v>
      </c>
      <c r="B934" s="414">
        <v>40781</v>
      </c>
      <c r="C934" s="414">
        <v>40779</v>
      </c>
      <c r="D934" s="410">
        <v>2011</v>
      </c>
      <c r="E934" s="415" t="s">
        <v>12</v>
      </c>
      <c r="F934" s="413" t="s">
        <v>34</v>
      </c>
      <c r="G934" s="413" t="s">
        <v>35</v>
      </c>
      <c r="H934" s="416">
        <v>-125</v>
      </c>
      <c r="I934" s="425" t="s">
        <v>82</v>
      </c>
      <c r="J934" s="418">
        <v>1</v>
      </c>
      <c r="K934" s="423">
        <v>21</v>
      </c>
      <c r="L934" s="420"/>
      <c r="M934" s="420"/>
      <c r="N934" s="424"/>
      <c r="O934" s="424"/>
      <c r="P934" s="467"/>
      <c r="Q934" s="467"/>
      <c r="R934" s="467"/>
      <c r="S934" s="467"/>
      <c r="X934" s="422"/>
      <c r="Y934" s="422"/>
    </row>
    <row r="935" spans="1:25" s="421" customFormat="1" x14ac:dyDescent="0.2">
      <c r="A935" s="413" t="s">
        <v>7</v>
      </c>
      <c r="B935" s="414">
        <v>40826</v>
      </c>
      <c r="C935" s="414">
        <v>40823</v>
      </c>
      <c r="D935" s="410">
        <v>2011</v>
      </c>
      <c r="E935" s="415" t="s">
        <v>12</v>
      </c>
      <c r="F935" s="413" t="s">
        <v>34</v>
      </c>
      <c r="G935" s="413" t="s">
        <v>35</v>
      </c>
      <c r="H935" s="416">
        <v>-125</v>
      </c>
      <c r="I935" s="425" t="s">
        <v>82</v>
      </c>
      <c r="J935" s="418">
        <v>1</v>
      </c>
      <c r="K935" s="423">
        <v>21</v>
      </c>
      <c r="L935" s="420"/>
      <c r="M935" s="420"/>
      <c r="N935" s="424"/>
      <c r="O935" s="424"/>
      <c r="P935" s="467"/>
      <c r="Q935" s="467"/>
      <c r="R935" s="467"/>
      <c r="S935" s="466"/>
      <c r="X935" s="422"/>
      <c r="Y935" s="422"/>
    </row>
    <row r="936" spans="1:25" s="421" customFormat="1" x14ac:dyDescent="0.2">
      <c r="A936" s="413" t="s">
        <v>7</v>
      </c>
      <c r="B936" s="414">
        <v>40826</v>
      </c>
      <c r="C936" s="414">
        <v>40823</v>
      </c>
      <c r="D936" s="410">
        <v>2011</v>
      </c>
      <c r="E936" s="415" t="s">
        <v>12</v>
      </c>
      <c r="F936" s="413" t="s">
        <v>34</v>
      </c>
      <c r="G936" s="413" t="s">
        <v>35</v>
      </c>
      <c r="H936" s="416">
        <v>-125</v>
      </c>
      <c r="I936" s="425" t="s">
        <v>82</v>
      </c>
      <c r="J936" s="418">
        <v>1</v>
      </c>
      <c r="K936" s="423">
        <v>21</v>
      </c>
      <c r="L936" s="420"/>
      <c r="M936" s="420"/>
      <c r="N936" s="424"/>
      <c r="O936" s="424"/>
      <c r="P936" s="466"/>
      <c r="Q936" s="466"/>
      <c r="R936" s="466"/>
      <c r="S936" s="466"/>
      <c r="X936" s="422"/>
      <c r="Y936" s="422"/>
    </row>
    <row r="937" spans="1:25" s="421" customFormat="1" x14ac:dyDescent="0.2">
      <c r="A937" s="413" t="s">
        <v>7</v>
      </c>
      <c r="B937" s="414">
        <v>40865</v>
      </c>
      <c r="C937" s="414">
        <v>40865</v>
      </c>
      <c r="D937" s="410">
        <v>2011</v>
      </c>
      <c r="E937" s="415" t="s">
        <v>12</v>
      </c>
      <c r="F937" s="413" t="s">
        <v>34</v>
      </c>
      <c r="G937" s="413" t="s">
        <v>35</v>
      </c>
      <c r="H937" s="416">
        <v>-125</v>
      </c>
      <c r="I937" s="425" t="s">
        <v>82</v>
      </c>
      <c r="J937" s="418">
        <v>1</v>
      </c>
      <c r="K937" s="423">
        <v>21</v>
      </c>
      <c r="L937" s="420"/>
      <c r="M937" s="420"/>
      <c r="N937" s="424"/>
      <c r="O937" s="424"/>
      <c r="P937" s="466"/>
      <c r="Q937" s="466"/>
      <c r="R937" s="466"/>
      <c r="S937" s="466"/>
      <c r="X937" s="422"/>
      <c r="Y937" s="422"/>
    </row>
    <row r="938" spans="1:25" s="421" customFormat="1" x14ac:dyDescent="0.2">
      <c r="A938" s="413" t="s">
        <v>7</v>
      </c>
      <c r="B938" s="414">
        <v>40928</v>
      </c>
      <c r="C938" s="414">
        <v>40928</v>
      </c>
      <c r="D938" s="410">
        <v>2012</v>
      </c>
      <c r="E938" s="415" t="s">
        <v>12</v>
      </c>
      <c r="F938" s="413" t="s">
        <v>34</v>
      </c>
      <c r="G938" s="413" t="s">
        <v>35</v>
      </c>
      <c r="H938" s="416">
        <v>-125</v>
      </c>
      <c r="I938" s="425" t="s">
        <v>82</v>
      </c>
      <c r="J938" s="462">
        <v>1</v>
      </c>
      <c r="K938" s="423">
        <v>21</v>
      </c>
      <c r="L938" s="420"/>
      <c r="M938" s="420"/>
      <c r="N938" s="424"/>
      <c r="O938" s="424"/>
      <c r="P938" s="466"/>
      <c r="Q938" s="466"/>
      <c r="R938" s="466"/>
      <c r="S938" s="468"/>
      <c r="X938" s="422"/>
      <c r="Y938" s="422"/>
    </row>
    <row r="939" spans="1:25" s="421" customFormat="1" x14ac:dyDescent="0.2">
      <c r="A939" s="413" t="s">
        <v>7</v>
      </c>
      <c r="B939" s="414">
        <v>40945</v>
      </c>
      <c r="C939" s="414">
        <v>40944</v>
      </c>
      <c r="D939" s="410">
        <v>2012</v>
      </c>
      <c r="E939" s="415" t="s">
        <v>12</v>
      </c>
      <c r="F939" s="413" t="s">
        <v>34</v>
      </c>
      <c r="G939" s="413" t="s">
        <v>35</v>
      </c>
      <c r="H939" s="416">
        <v>-125</v>
      </c>
      <c r="I939" s="425" t="s">
        <v>82</v>
      </c>
      <c r="J939" s="462">
        <v>1</v>
      </c>
      <c r="K939" s="423">
        <v>21</v>
      </c>
      <c r="L939" s="420"/>
      <c r="M939" s="420"/>
      <c r="N939" s="424"/>
      <c r="O939" s="424"/>
      <c r="P939" s="466"/>
      <c r="Q939" s="466"/>
      <c r="R939" s="466"/>
      <c r="X939" s="422"/>
      <c r="Y939" s="422"/>
    </row>
    <row r="940" spans="1:25" s="421" customFormat="1" x14ac:dyDescent="0.2">
      <c r="A940" s="413" t="s">
        <v>7</v>
      </c>
      <c r="B940" s="414">
        <v>40945</v>
      </c>
      <c r="C940" s="414">
        <v>40944</v>
      </c>
      <c r="D940" s="410">
        <v>2012</v>
      </c>
      <c r="E940" s="415" t="s">
        <v>12</v>
      </c>
      <c r="F940" s="413" t="s">
        <v>34</v>
      </c>
      <c r="G940" s="413" t="s">
        <v>35</v>
      </c>
      <c r="H940" s="416">
        <v>-125</v>
      </c>
      <c r="I940" s="425" t="s">
        <v>82</v>
      </c>
      <c r="J940" s="462">
        <v>1</v>
      </c>
      <c r="K940" s="423">
        <v>21</v>
      </c>
      <c r="L940" s="420"/>
      <c r="M940" s="420"/>
      <c r="N940" s="424"/>
      <c r="O940" s="424"/>
      <c r="P940" s="466"/>
      <c r="Q940" s="466"/>
      <c r="R940" s="466"/>
      <c r="X940" s="422"/>
      <c r="Y940" s="422"/>
    </row>
    <row r="941" spans="1:25" s="421" customFormat="1" x14ac:dyDescent="0.2">
      <c r="A941" s="413" t="s">
        <v>7</v>
      </c>
      <c r="B941" s="414">
        <v>40970</v>
      </c>
      <c r="C941" s="414">
        <v>40970</v>
      </c>
      <c r="D941" s="410">
        <v>2012</v>
      </c>
      <c r="E941" s="415" t="s">
        <v>12</v>
      </c>
      <c r="F941" s="413" t="s">
        <v>34</v>
      </c>
      <c r="G941" s="413" t="s">
        <v>35</v>
      </c>
      <c r="H941" s="416">
        <v>-125</v>
      </c>
      <c r="I941" s="425" t="s">
        <v>82</v>
      </c>
      <c r="J941" s="462">
        <v>1</v>
      </c>
      <c r="K941" s="423">
        <v>21</v>
      </c>
      <c r="L941" s="420"/>
      <c r="M941" s="420"/>
      <c r="N941" s="424"/>
      <c r="O941" s="424"/>
      <c r="P941" s="466"/>
      <c r="Q941" s="466"/>
      <c r="R941" s="466"/>
      <c r="S941" s="469"/>
      <c r="X941" s="422"/>
      <c r="Y941" s="422"/>
    </row>
    <row r="942" spans="1:25" s="421" customFormat="1" x14ac:dyDescent="0.2">
      <c r="A942" s="413" t="s">
        <v>7</v>
      </c>
      <c r="B942" s="414">
        <v>41032</v>
      </c>
      <c r="C942" s="414">
        <v>41032</v>
      </c>
      <c r="D942" s="410">
        <v>2012</v>
      </c>
      <c r="E942" s="415" t="s">
        <v>12</v>
      </c>
      <c r="F942" s="413" t="s">
        <v>34</v>
      </c>
      <c r="G942" s="413" t="s">
        <v>35</v>
      </c>
      <c r="H942" s="416">
        <v>-125</v>
      </c>
      <c r="I942" s="425" t="s">
        <v>82</v>
      </c>
      <c r="J942" s="462">
        <v>1</v>
      </c>
      <c r="K942" s="423">
        <v>21</v>
      </c>
      <c r="L942" s="420"/>
      <c r="M942" s="420"/>
      <c r="N942" s="424"/>
      <c r="O942" s="424"/>
      <c r="P942" s="466"/>
      <c r="Q942" s="466"/>
      <c r="R942" s="466"/>
      <c r="S942" s="469"/>
      <c r="X942" s="422"/>
      <c r="Y942" s="422"/>
    </row>
    <row r="943" spans="1:25" s="421" customFormat="1" x14ac:dyDescent="0.2">
      <c r="A943" s="413" t="s">
        <v>7</v>
      </c>
      <c r="B943" s="414">
        <v>41032</v>
      </c>
      <c r="C943" s="414">
        <v>41032</v>
      </c>
      <c r="D943" s="410">
        <v>2012</v>
      </c>
      <c r="E943" s="415" t="s">
        <v>12</v>
      </c>
      <c r="F943" s="413" t="s">
        <v>34</v>
      </c>
      <c r="G943" s="413" t="s">
        <v>35</v>
      </c>
      <c r="H943" s="416">
        <v>-125</v>
      </c>
      <c r="I943" s="425" t="s">
        <v>82</v>
      </c>
      <c r="J943" s="462">
        <v>1</v>
      </c>
      <c r="K943" s="423">
        <v>21</v>
      </c>
      <c r="L943" s="420"/>
      <c r="M943" s="420"/>
      <c r="N943" s="424"/>
      <c r="O943" s="424"/>
      <c r="P943" s="466"/>
      <c r="Q943" s="466"/>
      <c r="R943" s="466"/>
      <c r="S943" s="469"/>
      <c r="X943" s="422"/>
      <c r="Y943" s="422"/>
    </row>
    <row r="944" spans="1:25" s="421" customFormat="1" x14ac:dyDescent="0.2">
      <c r="A944" s="413" t="s">
        <v>7</v>
      </c>
      <c r="B944" s="414">
        <v>41100</v>
      </c>
      <c r="C944" s="414">
        <v>41098</v>
      </c>
      <c r="D944" s="410">
        <v>2012</v>
      </c>
      <c r="E944" s="415" t="s">
        <v>12</v>
      </c>
      <c r="F944" s="413" t="s">
        <v>34</v>
      </c>
      <c r="G944" s="413" t="s">
        <v>35</v>
      </c>
      <c r="H944" s="416">
        <v>-125</v>
      </c>
      <c r="I944" s="425" t="s">
        <v>82</v>
      </c>
      <c r="J944" s="462">
        <v>1</v>
      </c>
      <c r="K944" s="423">
        <v>21</v>
      </c>
      <c r="L944" s="420"/>
      <c r="M944" s="420"/>
      <c r="N944" s="424"/>
      <c r="O944" s="424"/>
      <c r="P944" s="466"/>
      <c r="Q944" s="466"/>
      <c r="R944" s="466"/>
      <c r="S944" s="424"/>
      <c r="X944" s="422"/>
      <c r="Y944" s="422"/>
    </row>
    <row r="945" spans="1:25" s="421" customFormat="1" x14ac:dyDescent="0.2">
      <c r="A945" s="413" t="s">
        <v>7</v>
      </c>
      <c r="B945" s="414">
        <v>41124</v>
      </c>
      <c r="C945" s="414">
        <v>41124</v>
      </c>
      <c r="D945" s="410">
        <v>2012</v>
      </c>
      <c r="E945" s="415" t="s">
        <v>12</v>
      </c>
      <c r="F945" s="413" t="s">
        <v>34</v>
      </c>
      <c r="G945" s="413" t="s">
        <v>35</v>
      </c>
      <c r="H945" s="416">
        <v>-250</v>
      </c>
      <c r="I945" s="425" t="s">
        <v>82</v>
      </c>
      <c r="J945" s="462">
        <v>1</v>
      </c>
      <c r="K945" s="423">
        <v>21</v>
      </c>
      <c r="L945" s="420"/>
      <c r="M945" s="420"/>
      <c r="N945" s="424"/>
      <c r="O945" s="424"/>
      <c r="P945" s="466"/>
      <c r="Q945" s="466"/>
      <c r="R945" s="466"/>
      <c r="S945" s="424"/>
      <c r="X945" s="422"/>
      <c r="Y945" s="422"/>
    </row>
    <row r="946" spans="1:25" s="421" customFormat="1" x14ac:dyDescent="0.2">
      <c r="A946" s="413" t="s">
        <v>7</v>
      </c>
      <c r="B946" s="414">
        <v>41159</v>
      </c>
      <c r="C946" s="414">
        <v>41159</v>
      </c>
      <c r="D946" s="410">
        <v>2012</v>
      </c>
      <c r="E946" s="415" t="s">
        <v>12</v>
      </c>
      <c r="F946" s="413" t="s">
        <v>34</v>
      </c>
      <c r="G946" s="413" t="s">
        <v>35</v>
      </c>
      <c r="H946" s="416">
        <v>-125</v>
      </c>
      <c r="I946" s="425" t="s">
        <v>82</v>
      </c>
      <c r="J946" s="462">
        <v>1</v>
      </c>
      <c r="K946" s="423">
        <v>21</v>
      </c>
      <c r="L946" s="420"/>
      <c r="M946" s="420"/>
      <c r="N946" s="424"/>
      <c r="O946" s="424"/>
      <c r="P946" s="466"/>
      <c r="Q946" s="466"/>
      <c r="R946" s="466"/>
      <c r="S946" s="424"/>
      <c r="X946" s="422"/>
      <c r="Y946" s="422"/>
    </row>
    <row r="947" spans="1:25" s="421" customFormat="1" x14ac:dyDescent="0.2">
      <c r="A947" s="413" t="s">
        <v>7</v>
      </c>
      <c r="B947" s="414">
        <v>41271</v>
      </c>
      <c r="C947" s="414">
        <v>41271</v>
      </c>
      <c r="D947" s="410">
        <v>2012</v>
      </c>
      <c r="E947" s="415" t="s">
        <v>12</v>
      </c>
      <c r="F947" s="413" t="s">
        <v>34</v>
      </c>
      <c r="G947" s="413" t="s">
        <v>35</v>
      </c>
      <c r="H947" s="416">
        <v>-125</v>
      </c>
      <c r="I947" s="425" t="s">
        <v>82</v>
      </c>
      <c r="J947" s="462">
        <v>1</v>
      </c>
      <c r="K947" s="423">
        <v>21</v>
      </c>
      <c r="L947" s="420"/>
      <c r="M947" s="420"/>
      <c r="N947" s="424"/>
      <c r="O947" s="424"/>
      <c r="P947" s="466"/>
      <c r="Q947" s="466"/>
      <c r="R947" s="466"/>
      <c r="S947" s="424"/>
      <c r="X947" s="422"/>
      <c r="Y947" s="422"/>
    </row>
    <row r="948" spans="1:25" s="421" customFormat="1" x14ac:dyDescent="0.2">
      <c r="A948" s="413" t="s">
        <v>7</v>
      </c>
      <c r="B948" s="414">
        <v>41351</v>
      </c>
      <c r="C948" s="414">
        <v>41349</v>
      </c>
      <c r="D948" s="410">
        <v>2013</v>
      </c>
      <c r="E948" s="415" t="s">
        <v>12</v>
      </c>
      <c r="F948" s="413" t="s">
        <v>34</v>
      </c>
      <c r="G948" s="413" t="s">
        <v>35</v>
      </c>
      <c r="H948" s="416">
        <v>-375</v>
      </c>
      <c r="I948" s="425" t="s">
        <v>82</v>
      </c>
      <c r="J948" s="462">
        <v>3</v>
      </c>
      <c r="K948" s="423">
        <v>21</v>
      </c>
      <c r="L948" s="420"/>
      <c r="M948" s="420"/>
      <c r="N948" s="424"/>
      <c r="O948" s="424"/>
      <c r="P948" s="466"/>
      <c r="Q948" s="466"/>
      <c r="R948" s="466"/>
      <c r="X948" s="422"/>
      <c r="Y948" s="422"/>
    </row>
    <row r="949" spans="1:25" s="421" customFormat="1" x14ac:dyDescent="0.2">
      <c r="A949" s="413" t="s">
        <v>7</v>
      </c>
      <c r="B949" s="414">
        <v>41368</v>
      </c>
      <c r="C949" s="414">
        <v>41367</v>
      </c>
      <c r="D949" s="410">
        <v>2013</v>
      </c>
      <c r="E949" s="415" t="s">
        <v>12</v>
      </c>
      <c r="F949" s="413" t="s">
        <v>34</v>
      </c>
      <c r="G949" s="413" t="s">
        <v>35</v>
      </c>
      <c r="H949" s="416">
        <v>-250</v>
      </c>
      <c r="I949" s="425" t="s">
        <v>82</v>
      </c>
      <c r="J949" s="462">
        <v>2</v>
      </c>
      <c r="K949" s="423">
        <v>21</v>
      </c>
      <c r="L949" s="420"/>
      <c r="M949" s="420"/>
      <c r="N949" s="424"/>
      <c r="O949" s="424"/>
      <c r="P949" s="466"/>
      <c r="Q949" s="466"/>
      <c r="R949" s="466"/>
      <c r="S949" s="424"/>
      <c r="X949" s="422"/>
      <c r="Y949" s="422"/>
    </row>
    <row r="950" spans="1:25" s="421" customFormat="1" x14ac:dyDescent="0.2">
      <c r="A950" s="413" t="s">
        <v>7</v>
      </c>
      <c r="B950" s="414">
        <v>41445</v>
      </c>
      <c r="C950" s="414">
        <v>41445</v>
      </c>
      <c r="D950" s="410">
        <v>2013</v>
      </c>
      <c r="E950" s="415" t="s">
        <v>12</v>
      </c>
      <c r="F950" s="413" t="s">
        <v>34</v>
      </c>
      <c r="G950" s="413" t="s">
        <v>35</v>
      </c>
      <c r="H950" s="416">
        <v>-125</v>
      </c>
      <c r="I950" s="425" t="s">
        <v>82</v>
      </c>
      <c r="J950" s="462">
        <v>1</v>
      </c>
      <c r="K950" s="423">
        <v>21</v>
      </c>
      <c r="L950" s="420"/>
      <c r="M950" s="420"/>
      <c r="N950" s="424"/>
      <c r="O950" s="424"/>
      <c r="P950" s="466"/>
      <c r="Q950" s="466"/>
      <c r="R950" s="466"/>
      <c r="S950" s="424"/>
      <c r="X950" s="422"/>
      <c r="Y950" s="422"/>
    </row>
    <row r="951" spans="1:25" s="421" customFormat="1" x14ac:dyDescent="0.2">
      <c r="A951" s="413" t="s">
        <v>7</v>
      </c>
      <c r="B951" s="414">
        <v>41551</v>
      </c>
      <c r="C951" s="414">
        <v>41550</v>
      </c>
      <c r="D951" s="410">
        <v>2013</v>
      </c>
      <c r="E951" s="415" t="s">
        <v>12</v>
      </c>
      <c r="F951" s="413" t="s">
        <v>34</v>
      </c>
      <c r="G951" s="413" t="s">
        <v>35</v>
      </c>
      <c r="H951" s="416">
        <v>-750</v>
      </c>
      <c r="I951" s="425" t="s">
        <v>82</v>
      </c>
      <c r="J951" s="462">
        <v>6</v>
      </c>
      <c r="K951" s="423">
        <v>21</v>
      </c>
      <c r="L951" s="420"/>
      <c r="M951" s="420"/>
      <c r="N951" s="424"/>
      <c r="O951" s="424"/>
      <c r="P951" s="466"/>
      <c r="Q951" s="466"/>
      <c r="R951" s="466"/>
      <c r="S951" s="424"/>
      <c r="X951" s="422"/>
      <c r="Y951" s="422"/>
    </row>
    <row r="952" spans="1:25" s="421" customFormat="1" x14ac:dyDescent="0.2">
      <c r="A952" s="413" t="s">
        <v>7</v>
      </c>
      <c r="B952" s="414">
        <v>41641</v>
      </c>
      <c r="C952" s="414">
        <v>41641</v>
      </c>
      <c r="D952" s="410">
        <v>2014</v>
      </c>
      <c r="E952" s="415" t="s">
        <v>12</v>
      </c>
      <c r="F952" s="413" t="s">
        <v>34</v>
      </c>
      <c r="G952" s="413" t="s">
        <v>35</v>
      </c>
      <c r="H952" s="416">
        <v>-125</v>
      </c>
      <c r="I952" s="425" t="s">
        <v>82</v>
      </c>
      <c r="J952" s="462">
        <v>1</v>
      </c>
      <c r="K952" s="423">
        <v>21</v>
      </c>
      <c r="L952" s="420"/>
      <c r="M952" s="420"/>
      <c r="N952" s="424"/>
      <c r="O952" s="424"/>
      <c r="P952" s="467"/>
      <c r="Q952" s="467"/>
      <c r="R952" s="467"/>
      <c r="S952" s="424"/>
      <c r="X952" s="422"/>
      <c r="Y952" s="422"/>
    </row>
    <row r="953" spans="1:25" s="421" customFormat="1" x14ac:dyDescent="0.2">
      <c r="A953" s="413" t="s">
        <v>7</v>
      </c>
      <c r="B953" s="414">
        <v>41641</v>
      </c>
      <c r="C953" s="414">
        <v>41641</v>
      </c>
      <c r="D953" s="410">
        <v>2014</v>
      </c>
      <c r="E953" s="415" t="s">
        <v>12</v>
      </c>
      <c r="F953" s="413" t="s">
        <v>34</v>
      </c>
      <c r="G953" s="413" t="s">
        <v>35</v>
      </c>
      <c r="H953" s="416">
        <v>-125</v>
      </c>
      <c r="I953" s="425" t="s">
        <v>82</v>
      </c>
      <c r="J953" s="462">
        <v>1</v>
      </c>
      <c r="K953" s="423">
        <v>21</v>
      </c>
      <c r="L953" s="420"/>
      <c r="M953" s="420"/>
      <c r="N953" s="424"/>
      <c r="O953" s="424"/>
      <c r="P953" s="467"/>
      <c r="Q953" s="467"/>
      <c r="R953" s="467"/>
      <c r="S953" s="424"/>
      <c r="X953" s="422"/>
      <c r="Y953" s="422"/>
    </row>
    <row r="954" spans="1:25" s="421" customFormat="1" x14ac:dyDescent="0.2">
      <c r="A954" s="413" t="s">
        <v>7</v>
      </c>
      <c r="B954" s="414">
        <v>41641</v>
      </c>
      <c r="C954" s="414">
        <v>41641</v>
      </c>
      <c r="D954" s="410">
        <v>2014</v>
      </c>
      <c r="E954" s="415" t="s">
        <v>12</v>
      </c>
      <c r="F954" s="413" t="s">
        <v>34</v>
      </c>
      <c r="G954" s="413" t="s">
        <v>35</v>
      </c>
      <c r="H954" s="416">
        <v>-125</v>
      </c>
      <c r="I954" s="425" t="s">
        <v>82</v>
      </c>
      <c r="J954" s="462">
        <v>1</v>
      </c>
      <c r="K954" s="423">
        <v>21</v>
      </c>
      <c r="L954" s="420"/>
      <c r="M954" s="420"/>
      <c r="N954" s="424"/>
      <c r="O954" s="424"/>
      <c r="P954" s="467"/>
      <c r="Q954" s="467"/>
      <c r="R954" s="467"/>
      <c r="S954" s="424"/>
      <c r="X954" s="422"/>
      <c r="Y954" s="422"/>
    </row>
    <row r="955" spans="1:25" s="421" customFormat="1" x14ac:dyDescent="0.2">
      <c r="A955" s="413" t="s">
        <v>7</v>
      </c>
      <c r="B955" s="414">
        <v>41780</v>
      </c>
      <c r="C955" s="414">
        <v>41765</v>
      </c>
      <c r="D955" s="410">
        <v>2014</v>
      </c>
      <c r="E955" s="415" t="s">
        <v>12</v>
      </c>
      <c r="F955" s="413" t="s">
        <v>34</v>
      </c>
      <c r="G955" s="413" t="s">
        <v>35</v>
      </c>
      <c r="H955" s="416">
        <v>-500</v>
      </c>
      <c r="I955" s="425" t="s">
        <v>82</v>
      </c>
      <c r="J955" s="462">
        <v>4</v>
      </c>
      <c r="K955" s="423">
        <v>21</v>
      </c>
      <c r="L955" s="420"/>
      <c r="M955" s="420"/>
      <c r="N955" s="424"/>
      <c r="O955" s="424"/>
      <c r="P955" s="467"/>
      <c r="Q955" s="467"/>
      <c r="R955" s="467"/>
      <c r="S955" s="424"/>
      <c r="X955" s="422"/>
      <c r="Y955" s="422"/>
    </row>
    <row r="956" spans="1:25" s="421" customFormat="1" x14ac:dyDescent="0.2">
      <c r="A956" s="413" t="s">
        <v>7</v>
      </c>
      <c r="B956" s="414">
        <v>41901</v>
      </c>
      <c r="C956" s="414">
        <v>41901</v>
      </c>
      <c r="D956" s="410">
        <v>2014</v>
      </c>
      <c r="E956" s="415" t="s">
        <v>12</v>
      </c>
      <c r="F956" s="413" t="s">
        <v>34</v>
      </c>
      <c r="G956" s="413" t="s">
        <v>35</v>
      </c>
      <c r="H956" s="416">
        <v>-125</v>
      </c>
      <c r="I956" s="425" t="s">
        <v>82</v>
      </c>
      <c r="J956" s="462">
        <v>1</v>
      </c>
      <c r="K956" s="423">
        <v>21</v>
      </c>
      <c r="L956" s="420"/>
      <c r="M956" s="420"/>
      <c r="P956" s="467"/>
      <c r="Q956" s="467"/>
      <c r="R956" s="467"/>
      <c r="S956" s="424"/>
      <c r="X956" s="422"/>
      <c r="Y956" s="422"/>
    </row>
    <row r="957" spans="1:25" s="421" customFormat="1" x14ac:dyDescent="0.2">
      <c r="A957" s="413" t="s">
        <v>7</v>
      </c>
      <c r="B957" s="414">
        <v>41901</v>
      </c>
      <c r="C957" s="414">
        <v>41901</v>
      </c>
      <c r="D957" s="410">
        <v>2014</v>
      </c>
      <c r="E957" s="415" t="s">
        <v>12</v>
      </c>
      <c r="F957" s="413" t="s">
        <v>34</v>
      </c>
      <c r="G957" s="413" t="s">
        <v>35</v>
      </c>
      <c r="H957" s="416">
        <v>-125</v>
      </c>
      <c r="I957" s="425" t="s">
        <v>82</v>
      </c>
      <c r="J957" s="462">
        <v>1</v>
      </c>
      <c r="K957" s="423">
        <v>21</v>
      </c>
      <c r="L957" s="420"/>
      <c r="M957" s="420"/>
      <c r="N957" s="424"/>
      <c r="O957" s="424"/>
      <c r="P957" s="467"/>
      <c r="Q957" s="467"/>
      <c r="R957" s="467"/>
      <c r="S957" s="424"/>
      <c r="X957" s="422"/>
      <c r="Y957" s="422"/>
    </row>
    <row r="958" spans="1:25" s="421" customFormat="1" x14ac:dyDescent="0.2">
      <c r="A958" s="413" t="s">
        <v>7</v>
      </c>
      <c r="B958" s="414">
        <v>41901</v>
      </c>
      <c r="C958" s="414">
        <v>41901</v>
      </c>
      <c r="D958" s="410">
        <v>2014</v>
      </c>
      <c r="E958" s="415" t="s">
        <v>12</v>
      </c>
      <c r="F958" s="413" t="s">
        <v>34</v>
      </c>
      <c r="G958" s="413" t="s">
        <v>35</v>
      </c>
      <c r="H958" s="416">
        <v>-125</v>
      </c>
      <c r="I958" s="425" t="s">
        <v>82</v>
      </c>
      <c r="J958" s="462">
        <v>1</v>
      </c>
      <c r="K958" s="423">
        <v>21</v>
      </c>
      <c r="L958" s="420"/>
      <c r="M958" s="420"/>
      <c r="N958" s="424"/>
      <c r="O958" s="424"/>
      <c r="P958" s="467"/>
      <c r="Q958" s="467"/>
      <c r="R958" s="467"/>
      <c r="S958" s="424"/>
      <c r="X958" s="422"/>
      <c r="Y958" s="422"/>
    </row>
    <row r="959" spans="1:25" s="421" customFormat="1" x14ac:dyDescent="0.2">
      <c r="A959" s="413" t="s">
        <v>7</v>
      </c>
      <c r="B959" s="414">
        <v>41901</v>
      </c>
      <c r="C959" s="414">
        <v>41901</v>
      </c>
      <c r="D959" s="410">
        <v>2014</v>
      </c>
      <c r="E959" s="415" t="s">
        <v>12</v>
      </c>
      <c r="F959" s="413" t="s">
        <v>34</v>
      </c>
      <c r="G959" s="413" t="s">
        <v>35</v>
      </c>
      <c r="H959" s="416">
        <v>-125</v>
      </c>
      <c r="I959" s="425" t="s">
        <v>82</v>
      </c>
      <c r="J959" s="462">
        <v>1</v>
      </c>
      <c r="K959" s="423">
        <v>21</v>
      </c>
      <c r="L959" s="420"/>
      <c r="M959" s="420"/>
      <c r="N959" s="424"/>
      <c r="O959" s="424"/>
      <c r="P959" s="467"/>
      <c r="Q959" s="467"/>
      <c r="R959" s="467"/>
      <c r="S959" s="424"/>
      <c r="X959" s="422"/>
      <c r="Y959" s="422"/>
    </row>
    <row r="960" spans="1:25" s="421" customFormat="1" x14ac:dyDescent="0.2">
      <c r="A960" s="413" t="s">
        <v>7</v>
      </c>
      <c r="B960" s="414">
        <v>41901</v>
      </c>
      <c r="C960" s="414">
        <v>41901</v>
      </c>
      <c r="D960" s="410">
        <v>2014</v>
      </c>
      <c r="E960" s="415" t="s">
        <v>12</v>
      </c>
      <c r="F960" s="413" t="s">
        <v>34</v>
      </c>
      <c r="G960" s="413" t="s">
        <v>35</v>
      </c>
      <c r="H960" s="416">
        <v>-125</v>
      </c>
      <c r="I960" s="425" t="s">
        <v>82</v>
      </c>
      <c r="J960" s="462">
        <v>1</v>
      </c>
      <c r="K960" s="423">
        <v>21</v>
      </c>
      <c r="L960" s="420"/>
      <c r="M960" s="420"/>
      <c r="N960" s="424"/>
      <c r="O960" s="424"/>
      <c r="P960" s="467"/>
      <c r="Q960" s="467"/>
      <c r="R960" s="467"/>
      <c r="S960" s="424"/>
      <c r="X960" s="422"/>
      <c r="Y960" s="422"/>
    </row>
    <row r="961" spans="1:25" s="421" customFormat="1" x14ac:dyDescent="0.2">
      <c r="A961" s="413" t="s">
        <v>7</v>
      </c>
      <c r="B961" s="414">
        <v>42046</v>
      </c>
      <c r="C961" s="414">
        <v>42046</v>
      </c>
      <c r="D961" s="410">
        <v>2015</v>
      </c>
      <c r="E961" s="415" t="s">
        <v>12</v>
      </c>
      <c r="F961" s="413" t="s">
        <v>34</v>
      </c>
      <c r="G961" s="413" t="s">
        <v>35</v>
      </c>
      <c r="H961" s="416">
        <v>-125</v>
      </c>
      <c r="I961" s="425" t="s">
        <v>82</v>
      </c>
      <c r="J961" s="462">
        <v>1</v>
      </c>
      <c r="K961" s="423">
        <v>21</v>
      </c>
      <c r="L961" s="420"/>
      <c r="M961" s="420"/>
      <c r="N961" s="424"/>
      <c r="O961" s="424"/>
      <c r="P961" s="467"/>
      <c r="Q961" s="467"/>
      <c r="R961" s="467"/>
      <c r="S961" s="424"/>
      <c r="X961" s="422"/>
      <c r="Y961" s="422"/>
    </row>
    <row r="962" spans="1:25" s="421" customFormat="1" x14ac:dyDescent="0.2">
      <c r="A962" s="413" t="s">
        <v>7</v>
      </c>
      <c r="B962" s="414">
        <v>42074</v>
      </c>
      <c r="C962" s="414">
        <v>42074</v>
      </c>
      <c r="D962" s="410">
        <v>2015</v>
      </c>
      <c r="E962" s="415" t="s">
        <v>12</v>
      </c>
      <c r="F962" s="413" t="s">
        <v>34</v>
      </c>
      <c r="G962" s="413" t="s">
        <v>35</v>
      </c>
      <c r="H962" s="416">
        <v>-125</v>
      </c>
      <c r="I962" s="425" t="s">
        <v>82</v>
      </c>
      <c r="J962" s="462">
        <v>1</v>
      </c>
      <c r="K962" s="423">
        <v>21</v>
      </c>
      <c r="L962" s="420"/>
      <c r="M962" s="420"/>
      <c r="N962" s="424"/>
      <c r="O962" s="424"/>
      <c r="P962" s="467"/>
      <c r="Q962" s="467"/>
      <c r="R962" s="467"/>
      <c r="S962" s="424"/>
      <c r="X962" s="422"/>
      <c r="Y962" s="422"/>
    </row>
    <row r="963" spans="1:25" s="421" customFormat="1" x14ac:dyDescent="0.2">
      <c r="A963" s="413" t="s">
        <v>7</v>
      </c>
      <c r="B963" s="414">
        <v>42102</v>
      </c>
      <c r="C963" s="414">
        <v>42101</v>
      </c>
      <c r="D963" s="410">
        <v>2015</v>
      </c>
      <c r="E963" s="415" t="s">
        <v>12</v>
      </c>
      <c r="F963" s="413" t="s">
        <v>34</v>
      </c>
      <c r="G963" s="413" t="s">
        <v>35</v>
      </c>
      <c r="H963" s="416">
        <v>-500</v>
      </c>
      <c r="I963" s="425" t="s">
        <v>82</v>
      </c>
      <c r="J963" s="462">
        <v>4</v>
      </c>
      <c r="K963" s="423">
        <v>21</v>
      </c>
      <c r="L963" s="420"/>
      <c r="M963" s="420"/>
      <c r="N963" s="424"/>
      <c r="O963" s="424"/>
      <c r="P963" s="467"/>
      <c r="Q963" s="467"/>
      <c r="R963" s="467"/>
      <c r="S963" s="424"/>
      <c r="X963" s="422"/>
      <c r="Y963" s="422"/>
    </row>
    <row r="964" spans="1:25" s="421" customFormat="1" x14ac:dyDescent="0.2">
      <c r="A964" s="413" t="s">
        <v>7</v>
      </c>
      <c r="B964" s="414">
        <v>42226</v>
      </c>
      <c r="C964" s="414">
        <v>42223</v>
      </c>
      <c r="D964" s="410">
        <v>2015</v>
      </c>
      <c r="E964" s="415" t="s">
        <v>12</v>
      </c>
      <c r="F964" s="413" t="s">
        <v>34</v>
      </c>
      <c r="G964" s="413" t="s">
        <v>35</v>
      </c>
      <c r="H964" s="416">
        <v>-325</v>
      </c>
      <c r="I964" s="425" t="s">
        <v>82</v>
      </c>
      <c r="J964" s="418"/>
      <c r="K964" s="419">
        <v>21</v>
      </c>
      <c r="L964" s="432" t="s">
        <v>336</v>
      </c>
      <c r="M964" s="432"/>
      <c r="N964" s="424"/>
      <c r="O964" s="424"/>
      <c r="P964" s="467"/>
      <c r="Q964" s="467"/>
      <c r="R964" s="467"/>
      <c r="S964" s="424"/>
      <c r="X964" s="422"/>
      <c r="Y964" s="422"/>
    </row>
    <row r="965" spans="1:25" s="421" customFormat="1" x14ac:dyDescent="0.2">
      <c r="A965" s="413" t="s">
        <v>7</v>
      </c>
      <c r="B965" s="414">
        <v>42255</v>
      </c>
      <c r="C965" s="414">
        <v>42251</v>
      </c>
      <c r="D965" s="410">
        <v>2015</v>
      </c>
      <c r="E965" s="415" t="s">
        <v>12</v>
      </c>
      <c r="F965" s="413" t="s">
        <v>34</v>
      </c>
      <c r="G965" s="413" t="s">
        <v>35</v>
      </c>
      <c r="H965" s="416">
        <v>-100</v>
      </c>
      <c r="I965" s="425" t="s">
        <v>82</v>
      </c>
      <c r="J965" s="418"/>
      <c r="K965" s="419">
        <v>21</v>
      </c>
      <c r="L965" s="432" t="s">
        <v>338</v>
      </c>
      <c r="M965" s="432"/>
      <c r="N965" s="424"/>
      <c r="O965" s="424"/>
      <c r="P965" s="468"/>
      <c r="Q965" s="468"/>
      <c r="R965" s="468"/>
      <c r="S965" s="424"/>
      <c r="X965" s="422"/>
      <c r="Y965" s="422"/>
    </row>
    <row r="966" spans="1:25" s="421" customFormat="1" x14ac:dyDescent="0.2">
      <c r="A966" s="413" t="s">
        <v>7</v>
      </c>
      <c r="B966" s="414">
        <v>42298</v>
      </c>
      <c r="C966" s="414">
        <v>42298</v>
      </c>
      <c r="D966" s="410">
        <v>2015</v>
      </c>
      <c r="E966" s="415" t="s">
        <v>12</v>
      </c>
      <c r="F966" s="413" t="s">
        <v>34</v>
      </c>
      <c r="G966" s="413" t="s">
        <v>35</v>
      </c>
      <c r="H966" s="416">
        <v>-100</v>
      </c>
      <c r="I966" s="425" t="s">
        <v>82</v>
      </c>
      <c r="J966" s="418"/>
      <c r="K966" s="419">
        <v>21</v>
      </c>
      <c r="L966" s="432" t="s">
        <v>211</v>
      </c>
      <c r="M966" s="432"/>
      <c r="N966" s="424"/>
      <c r="O966" s="424"/>
      <c r="P966" s="468"/>
      <c r="Q966" s="468"/>
      <c r="R966" s="468"/>
      <c r="X966" s="422"/>
      <c r="Y966" s="422"/>
    </row>
    <row r="967" spans="1:25" s="421" customFormat="1" x14ac:dyDescent="0.2">
      <c r="A967" s="413" t="s">
        <v>7</v>
      </c>
      <c r="B967" s="414">
        <v>42333</v>
      </c>
      <c r="C967" s="414">
        <v>42331</v>
      </c>
      <c r="D967" s="410">
        <v>2015</v>
      </c>
      <c r="E967" s="415" t="s">
        <v>12</v>
      </c>
      <c r="F967" s="413" t="s">
        <v>34</v>
      </c>
      <c r="G967" s="413" t="s">
        <v>35</v>
      </c>
      <c r="H967" s="416">
        <v>-100</v>
      </c>
      <c r="I967" s="425" t="s">
        <v>82</v>
      </c>
      <c r="J967" s="418"/>
      <c r="K967" s="419">
        <v>21</v>
      </c>
      <c r="L967" s="432" t="s">
        <v>212</v>
      </c>
      <c r="M967" s="432"/>
      <c r="N967" s="424"/>
      <c r="O967" s="424"/>
      <c r="P967" s="468"/>
      <c r="Q967" s="468"/>
      <c r="R967" s="468"/>
      <c r="S967" s="424"/>
      <c r="X967" s="422"/>
      <c r="Y967" s="422"/>
    </row>
    <row r="968" spans="1:25" s="421" customFormat="1" x14ac:dyDescent="0.2">
      <c r="A968" s="413" t="s">
        <v>7</v>
      </c>
      <c r="B968" s="414">
        <v>42359</v>
      </c>
      <c r="C968" s="414">
        <v>42352</v>
      </c>
      <c r="D968" s="410">
        <v>2015</v>
      </c>
      <c r="E968" s="415" t="s">
        <v>12</v>
      </c>
      <c r="F968" s="413" t="s">
        <v>34</v>
      </c>
      <c r="G968" s="413" t="s">
        <v>35</v>
      </c>
      <c r="H968" s="416">
        <v>-100</v>
      </c>
      <c r="I968" s="425" t="s">
        <v>82</v>
      </c>
      <c r="J968" s="418"/>
      <c r="K968" s="419">
        <v>21</v>
      </c>
      <c r="L968" s="432" t="s">
        <v>213</v>
      </c>
      <c r="M968" s="432"/>
      <c r="X968" s="422"/>
      <c r="Y968" s="422"/>
    </row>
    <row r="969" spans="1:25" s="421" customFormat="1" x14ac:dyDescent="0.2">
      <c r="A969" s="413" t="s">
        <v>7</v>
      </c>
      <c r="B969" s="414">
        <v>42404</v>
      </c>
      <c r="C969" s="414">
        <v>42398</v>
      </c>
      <c r="D969" s="410">
        <v>2016</v>
      </c>
      <c r="E969" s="415" t="s">
        <v>12</v>
      </c>
      <c r="F969" s="413" t="s">
        <v>34</v>
      </c>
      <c r="G969" s="413" t="s">
        <v>35</v>
      </c>
      <c r="H969" s="416">
        <v>-100</v>
      </c>
      <c r="I969" s="425" t="s">
        <v>82</v>
      </c>
      <c r="J969" s="418">
        <v>1</v>
      </c>
      <c r="K969" s="423">
        <v>21</v>
      </c>
      <c r="L969" s="420"/>
      <c r="M969" s="420"/>
      <c r="X969" s="422"/>
      <c r="Y969" s="422"/>
    </row>
    <row r="970" spans="1:25" s="421" customFormat="1" x14ac:dyDescent="0.2">
      <c r="A970" s="413" t="s">
        <v>7</v>
      </c>
      <c r="B970" s="414">
        <v>42422</v>
      </c>
      <c r="C970" s="414">
        <v>42421</v>
      </c>
      <c r="D970" s="410">
        <v>2016</v>
      </c>
      <c r="E970" s="415" t="s">
        <v>12</v>
      </c>
      <c r="F970" s="413" t="s">
        <v>34</v>
      </c>
      <c r="G970" s="413" t="s">
        <v>35</v>
      </c>
      <c r="H970" s="416">
        <v>-100</v>
      </c>
      <c r="I970" s="425" t="s">
        <v>82</v>
      </c>
      <c r="J970" s="418">
        <v>1</v>
      </c>
      <c r="K970" s="423">
        <v>21</v>
      </c>
      <c r="L970" s="420"/>
      <c r="M970" s="420"/>
      <c r="X970" s="422"/>
      <c r="Y970" s="422"/>
    </row>
    <row r="971" spans="1:25" s="421" customFormat="1" x14ac:dyDescent="0.2">
      <c r="A971" s="413" t="s">
        <v>7</v>
      </c>
      <c r="B971" s="414">
        <v>42450</v>
      </c>
      <c r="C971" s="414">
        <v>42450</v>
      </c>
      <c r="D971" s="410">
        <v>2016</v>
      </c>
      <c r="E971" s="415" t="s">
        <v>12</v>
      </c>
      <c r="F971" s="413" t="s">
        <v>34</v>
      </c>
      <c r="G971" s="413" t="s">
        <v>35</v>
      </c>
      <c r="H971" s="416">
        <v>-100</v>
      </c>
      <c r="I971" s="425" t="s">
        <v>82</v>
      </c>
      <c r="J971" s="418">
        <v>1</v>
      </c>
      <c r="K971" s="423">
        <v>21</v>
      </c>
      <c r="L971" s="420"/>
      <c r="M971" s="420"/>
      <c r="X971" s="422"/>
      <c r="Y971" s="422"/>
    </row>
    <row r="972" spans="1:25" s="421" customFormat="1" x14ac:dyDescent="0.2">
      <c r="A972" s="413" t="s">
        <v>7</v>
      </c>
      <c r="B972" s="414">
        <v>42466</v>
      </c>
      <c r="C972" s="414">
        <v>42466</v>
      </c>
      <c r="D972" s="410">
        <v>2016</v>
      </c>
      <c r="E972" s="415" t="s">
        <v>12</v>
      </c>
      <c r="F972" s="413" t="s">
        <v>34</v>
      </c>
      <c r="G972" s="413" t="s">
        <v>35</v>
      </c>
      <c r="H972" s="416">
        <v>-100</v>
      </c>
      <c r="I972" s="425" t="s">
        <v>82</v>
      </c>
      <c r="J972" s="418">
        <v>1</v>
      </c>
      <c r="K972" s="423">
        <v>21</v>
      </c>
      <c r="L972" s="420"/>
      <c r="M972" s="420"/>
      <c r="X972" s="422"/>
      <c r="Y972" s="422"/>
    </row>
    <row r="973" spans="1:25" s="421" customFormat="1" x14ac:dyDescent="0.2">
      <c r="A973" s="413" t="s">
        <v>7</v>
      </c>
      <c r="B973" s="414">
        <v>42541</v>
      </c>
      <c r="C973" s="414">
        <v>42537</v>
      </c>
      <c r="D973" s="410">
        <v>2016</v>
      </c>
      <c r="E973" s="415" t="s">
        <v>12</v>
      </c>
      <c r="F973" s="413" t="s">
        <v>34</v>
      </c>
      <c r="G973" s="413" t="s">
        <v>35</v>
      </c>
      <c r="H973" s="416">
        <v>-100</v>
      </c>
      <c r="I973" s="425" t="s">
        <v>82</v>
      </c>
      <c r="J973" s="418">
        <v>1</v>
      </c>
      <c r="K973" s="423">
        <v>21</v>
      </c>
      <c r="L973" s="420"/>
      <c r="M973" s="420"/>
      <c r="X973" s="422"/>
      <c r="Y973" s="422"/>
    </row>
    <row r="974" spans="1:25" s="421" customFormat="1" x14ac:dyDescent="0.2">
      <c r="A974" s="413" t="s">
        <v>7</v>
      </c>
      <c r="B974" s="414">
        <v>42577</v>
      </c>
      <c r="C974" s="414">
        <v>42577</v>
      </c>
      <c r="D974" s="410">
        <v>2016</v>
      </c>
      <c r="E974" s="415" t="s">
        <v>12</v>
      </c>
      <c r="F974" s="413" t="s">
        <v>34</v>
      </c>
      <c r="G974" s="413" t="s">
        <v>35</v>
      </c>
      <c r="H974" s="416">
        <v>-100</v>
      </c>
      <c r="I974" s="425" t="s">
        <v>82</v>
      </c>
      <c r="J974" s="418">
        <v>1</v>
      </c>
      <c r="K974" s="423">
        <v>21</v>
      </c>
      <c r="L974" s="420"/>
      <c r="M974" s="420"/>
      <c r="X974" s="422"/>
      <c r="Y974" s="422"/>
    </row>
    <row r="975" spans="1:25" s="421" customFormat="1" x14ac:dyDescent="0.2">
      <c r="A975" s="413" t="s">
        <v>7</v>
      </c>
      <c r="B975" s="414">
        <v>42676</v>
      </c>
      <c r="C975" s="414">
        <v>42668</v>
      </c>
      <c r="D975" s="410">
        <v>2016</v>
      </c>
      <c r="E975" s="415" t="s">
        <v>12</v>
      </c>
      <c r="F975" s="413" t="s">
        <v>34</v>
      </c>
      <c r="G975" s="413" t="s">
        <v>35</v>
      </c>
      <c r="H975" s="416">
        <v>-100</v>
      </c>
      <c r="I975" s="425" t="s">
        <v>82</v>
      </c>
      <c r="J975" s="418">
        <v>1</v>
      </c>
      <c r="K975" s="423">
        <v>21</v>
      </c>
      <c r="L975" s="420"/>
      <c r="M975" s="420"/>
      <c r="X975" s="422"/>
      <c r="Y975" s="422"/>
    </row>
    <row r="976" spans="1:25" s="421" customFormat="1" x14ac:dyDescent="0.2">
      <c r="A976" s="413" t="s">
        <v>7</v>
      </c>
      <c r="B976" s="414">
        <v>42696</v>
      </c>
      <c r="C976" s="414">
        <v>42696</v>
      </c>
      <c r="D976" s="410">
        <v>2016</v>
      </c>
      <c r="E976" s="415" t="s">
        <v>12</v>
      </c>
      <c r="F976" s="413" t="s">
        <v>34</v>
      </c>
      <c r="G976" s="413" t="s">
        <v>35</v>
      </c>
      <c r="H976" s="416">
        <v>-100</v>
      </c>
      <c r="I976" s="425" t="s">
        <v>82</v>
      </c>
      <c r="J976" s="418">
        <v>1</v>
      </c>
      <c r="K976" s="423">
        <v>21</v>
      </c>
      <c r="L976" s="420"/>
      <c r="M976" s="420"/>
      <c r="X976" s="422"/>
      <c r="Y976" s="422"/>
    </row>
    <row r="977" spans="1:25" s="421" customFormat="1" x14ac:dyDescent="0.2">
      <c r="A977" s="413" t="s">
        <v>7</v>
      </c>
      <c r="B977" s="414">
        <v>42723</v>
      </c>
      <c r="C977" s="414">
        <v>42712</v>
      </c>
      <c r="D977" s="410">
        <v>2016</v>
      </c>
      <c r="E977" s="415" t="s">
        <v>12</v>
      </c>
      <c r="F977" s="413" t="s">
        <v>34</v>
      </c>
      <c r="G977" s="413" t="s">
        <v>35</v>
      </c>
      <c r="H977" s="416">
        <v>-100</v>
      </c>
      <c r="I977" s="425" t="s">
        <v>82</v>
      </c>
      <c r="J977" s="418">
        <v>1</v>
      </c>
      <c r="K977" s="423">
        <v>21</v>
      </c>
      <c r="L977" s="420"/>
      <c r="M977" s="420"/>
      <c r="X977" s="422"/>
      <c r="Y977" s="422"/>
    </row>
    <row r="978" spans="1:25" s="421" customFormat="1" x14ac:dyDescent="0.2">
      <c r="A978" s="413" t="s">
        <v>7</v>
      </c>
      <c r="B978" s="414">
        <v>42760</v>
      </c>
      <c r="C978" s="414">
        <v>42760</v>
      </c>
      <c r="D978" s="410">
        <v>2017</v>
      </c>
      <c r="E978" s="415" t="s">
        <v>12</v>
      </c>
      <c r="F978" s="410" t="s">
        <v>34</v>
      </c>
      <c r="G978" s="413" t="s">
        <v>35</v>
      </c>
      <c r="H978" s="416">
        <v>-100</v>
      </c>
      <c r="I978" s="425" t="s">
        <v>82</v>
      </c>
      <c r="J978" s="418">
        <v>1</v>
      </c>
      <c r="K978" s="423">
        <v>21</v>
      </c>
      <c r="L978" s="420"/>
      <c r="M978" s="420"/>
      <c r="X978" s="422"/>
      <c r="Y978" s="422"/>
    </row>
    <row r="979" spans="1:25" s="421" customFormat="1" x14ac:dyDescent="0.2">
      <c r="A979" s="413" t="s">
        <v>7</v>
      </c>
      <c r="B979" s="414">
        <v>42793</v>
      </c>
      <c r="C979" s="414">
        <v>42793</v>
      </c>
      <c r="D979" s="410">
        <v>2017</v>
      </c>
      <c r="E979" s="415" t="s">
        <v>12</v>
      </c>
      <c r="F979" s="410" t="s">
        <v>34</v>
      </c>
      <c r="G979" s="413" t="s">
        <v>35</v>
      </c>
      <c r="H979" s="416">
        <v>-100</v>
      </c>
      <c r="I979" s="425" t="s">
        <v>82</v>
      </c>
      <c r="J979" s="418">
        <v>1</v>
      </c>
      <c r="K979" s="423">
        <v>21</v>
      </c>
      <c r="L979" s="420"/>
      <c r="M979" s="420"/>
      <c r="X979" s="422"/>
      <c r="Y979" s="422"/>
    </row>
    <row r="980" spans="1:25" s="421" customFormat="1" x14ac:dyDescent="0.2">
      <c r="A980" s="413" t="s">
        <v>7</v>
      </c>
      <c r="B980" s="414">
        <v>42815</v>
      </c>
      <c r="C980" s="414">
        <v>42812</v>
      </c>
      <c r="D980" s="410">
        <v>2017</v>
      </c>
      <c r="E980" s="415" t="s">
        <v>12</v>
      </c>
      <c r="F980" s="410" t="s">
        <v>34</v>
      </c>
      <c r="G980" s="413" t="s">
        <v>35</v>
      </c>
      <c r="H980" s="416">
        <v>-100</v>
      </c>
      <c r="I980" s="425" t="s">
        <v>82</v>
      </c>
      <c r="J980" s="418">
        <v>1</v>
      </c>
      <c r="K980" s="423">
        <v>21</v>
      </c>
      <c r="L980" s="420"/>
      <c r="M980" s="420"/>
      <c r="X980" s="422"/>
      <c r="Y980" s="422"/>
    </row>
    <row r="981" spans="1:25" s="421" customFormat="1" x14ac:dyDescent="0.2">
      <c r="A981" s="413" t="s">
        <v>7</v>
      </c>
      <c r="B981" s="414">
        <v>42846</v>
      </c>
      <c r="C981" s="414">
        <v>42835</v>
      </c>
      <c r="D981" s="410">
        <v>2017</v>
      </c>
      <c r="E981" s="415" t="s">
        <v>12</v>
      </c>
      <c r="F981" s="410" t="s">
        <v>34</v>
      </c>
      <c r="G981" s="413" t="s">
        <v>35</v>
      </c>
      <c r="H981" s="416">
        <v>-100</v>
      </c>
      <c r="I981" s="425" t="s">
        <v>82</v>
      </c>
      <c r="J981" s="418">
        <v>1</v>
      </c>
      <c r="K981" s="423">
        <v>21</v>
      </c>
      <c r="L981" s="420"/>
      <c r="M981" s="420"/>
      <c r="X981" s="422"/>
      <c r="Y981" s="422"/>
    </row>
    <row r="982" spans="1:25" s="421" customFormat="1" x14ac:dyDescent="0.2">
      <c r="A982" s="413" t="s">
        <v>7</v>
      </c>
      <c r="B982" s="414">
        <v>42880</v>
      </c>
      <c r="C982" s="414">
        <v>42865</v>
      </c>
      <c r="D982" s="410">
        <v>2017</v>
      </c>
      <c r="E982" s="415" t="s">
        <v>12</v>
      </c>
      <c r="F982" s="410" t="s">
        <v>34</v>
      </c>
      <c r="G982" s="413" t="s">
        <v>35</v>
      </c>
      <c r="H982" s="416">
        <v>-100</v>
      </c>
      <c r="I982" s="425" t="s">
        <v>82</v>
      </c>
      <c r="J982" s="418">
        <v>1</v>
      </c>
      <c r="K982" s="423">
        <v>21</v>
      </c>
      <c r="L982" s="420"/>
      <c r="M982" s="420"/>
      <c r="X982" s="422"/>
      <c r="Y982" s="422"/>
    </row>
    <row r="983" spans="1:25" s="421" customFormat="1" x14ac:dyDescent="0.2">
      <c r="A983" s="413" t="s">
        <v>7</v>
      </c>
      <c r="B983" s="414">
        <v>42909</v>
      </c>
      <c r="C983" s="414">
        <v>42907</v>
      </c>
      <c r="D983" s="410">
        <v>2017</v>
      </c>
      <c r="E983" s="415" t="s">
        <v>12</v>
      </c>
      <c r="F983" s="410" t="s">
        <v>34</v>
      </c>
      <c r="G983" s="413" t="s">
        <v>35</v>
      </c>
      <c r="H983" s="416">
        <v>-100</v>
      </c>
      <c r="I983" s="425" t="s">
        <v>82</v>
      </c>
      <c r="J983" s="418">
        <v>1</v>
      </c>
      <c r="K983" s="423">
        <v>21</v>
      </c>
      <c r="L983" s="420"/>
      <c r="M983" s="420"/>
      <c r="X983" s="422"/>
      <c r="Y983" s="422"/>
    </row>
    <row r="984" spans="1:25" s="421" customFormat="1" x14ac:dyDescent="0.2">
      <c r="A984" s="413" t="s">
        <v>7</v>
      </c>
      <c r="B984" s="414">
        <v>42942</v>
      </c>
      <c r="C984" s="414">
        <v>42938</v>
      </c>
      <c r="D984" s="410">
        <v>2017</v>
      </c>
      <c r="E984" s="415" t="s">
        <v>12</v>
      </c>
      <c r="F984" s="410" t="s">
        <v>34</v>
      </c>
      <c r="G984" s="413" t="s">
        <v>35</v>
      </c>
      <c r="H984" s="416">
        <v>-100</v>
      </c>
      <c r="I984" s="425" t="s">
        <v>82</v>
      </c>
      <c r="J984" s="418">
        <v>1</v>
      </c>
      <c r="K984" s="423">
        <v>21</v>
      </c>
      <c r="L984" s="420"/>
      <c r="M984" s="420"/>
      <c r="X984" s="422"/>
      <c r="Y984" s="422"/>
    </row>
    <row r="985" spans="1:25" s="421" customFormat="1" x14ac:dyDescent="0.2">
      <c r="A985" s="413" t="s">
        <v>7</v>
      </c>
      <c r="B985" s="414">
        <v>42971</v>
      </c>
      <c r="C985" s="414">
        <v>42971</v>
      </c>
      <c r="D985" s="410">
        <v>2017</v>
      </c>
      <c r="E985" s="415" t="s">
        <v>12</v>
      </c>
      <c r="F985" s="410" t="s">
        <v>34</v>
      </c>
      <c r="G985" s="413" t="s">
        <v>35</v>
      </c>
      <c r="H985" s="416">
        <v>-100</v>
      </c>
      <c r="I985" s="425" t="s">
        <v>82</v>
      </c>
      <c r="J985" s="418">
        <v>1</v>
      </c>
      <c r="K985" s="423">
        <v>21</v>
      </c>
      <c r="L985" s="420"/>
      <c r="M985" s="420"/>
      <c r="X985" s="422"/>
      <c r="Y985" s="422"/>
    </row>
    <row r="986" spans="1:25" s="421" customFormat="1" x14ac:dyDescent="0.2">
      <c r="A986" s="413" t="s">
        <v>7</v>
      </c>
      <c r="B986" s="414">
        <v>43003</v>
      </c>
      <c r="C986" s="414">
        <v>42999</v>
      </c>
      <c r="D986" s="410">
        <v>2017</v>
      </c>
      <c r="E986" s="415" t="s">
        <v>12</v>
      </c>
      <c r="F986" s="410" t="s">
        <v>34</v>
      </c>
      <c r="G986" s="413" t="s">
        <v>35</v>
      </c>
      <c r="H986" s="416">
        <v>-100</v>
      </c>
      <c r="I986" s="425" t="s">
        <v>82</v>
      </c>
      <c r="J986" s="462">
        <v>1</v>
      </c>
      <c r="K986" s="423">
        <v>21</v>
      </c>
      <c r="L986" s="420"/>
      <c r="M986" s="420"/>
      <c r="N986" s="424"/>
      <c r="O986" s="424"/>
      <c r="S986" s="424"/>
      <c r="X986" s="422"/>
      <c r="Y986" s="422"/>
    </row>
    <row r="987" spans="1:25" s="421" customFormat="1" x14ac:dyDescent="0.2">
      <c r="A987" s="413" t="s">
        <v>7</v>
      </c>
      <c r="B987" s="414">
        <v>43031</v>
      </c>
      <c r="C987" s="414">
        <v>43031</v>
      </c>
      <c r="D987" s="410">
        <v>2017</v>
      </c>
      <c r="E987" s="415" t="s">
        <v>12</v>
      </c>
      <c r="F987" s="410" t="s">
        <v>34</v>
      </c>
      <c r="G987" s="413" t="s">
        <v>35</v>
      </c>
      <c r="H987" s="416">
        <v>-100</v>
      </c>
      <c r="I987" s="425" t="s">
        <v>82</v>
      </c>
      <c r="J987" s="462">
        <v>1</v>
      </c>
      <c r="K987" s="423">
        <v>21</v>
      </c>
      <c r="L987" s="420"/>
      <c r="M987" s="420"/>
      <c r="N987" s="424"/>
      <c r="O987" s="424"/>
      <c r="S987" s="424"/>
      <c r="X987" s="422"/>
      <c r="Y987" s="422"/>
    </row>
    <row r="988" spans="1:25" s="421" customFormat="1" x14ac:dyDescent="0.2">
      <c r="A988" s="413" t="s">
        <v>7</v>
      </c>
      <c r="B988" s="414">
        <v>43060</v>
      </c>
      <c r="C988" s="414">
        <v>43060</v>
      </c>
      <c r="D988" s="410">
        <v>2017</v>
      </c>
      <c r="E988" s="415" t="s">
        <v>12</v>
      </c>
      <c r="F988" s="410" t="s">
        <v>34</v>
      </c>
      <c r="G988" s="413" t="s">
        <v>35</v>
      </c>
      <c r="H988" s="416">
        <v>-100</v>
      </c>
      <c r="I988" s="425" t="s">
        <v>82</v>
      </c>
      <c r="J988" s="462">
        <v>1</v>
      </c>
      <c r="K988" s="423">
        <v>21</v>
      </c>
      <c r="L988" s="420"/>
      <c r="M988" s="420"/>
      <c r="N988" s="424"/>
      <c r="O988" s="424"/>
      <c r="S988" s="424"/>
      <c r="X988" s="422"/>
      <c r="Y988" s="422"/>
    </row>
    <row r="989" spans="1:25" s="421" customFormat="1" x14ac:dyDescent="0.2">
      <c r="A989" s="413" t="s">
        <v>7</v>
      </c>
      <c r="B989" s="414">
        <v>43083</v>
      </c>
      <c r="C989" s="414">
        <v>43083</v>
      </c>
      <c r="D989" s="410">
        <v>2017</v>
      </c>
      <c r="E989" s="415" t="s">
        <v>12</v>
      </c>
      <c r="F989" s="410" t="s">
        <v>34</v>
      </c>
      <c r="G989" s="413" t="s">
        <v>35</v>
      </c>
      <c r="H989" s="416">
        <v>-100</v>
      </c>
      <c r="I989" s="425" t="s">
        <v>82</v>
      </c>
      <c r="J989" s="462">
        <v>1</v>
      </c>
      <c r="K989" s="423">
        <v>21</v>
      </c>
      <c r="L989" s="420"/>
      <c r="M989" s="420"/>
      <c r="N989" s="424"/>
      <c r="O989" s="424"/>
      <c r="S989" s="424"/>
      <c r="X989" s="422"/>
      <c r="Y989" s="422"/>
    </row>
    <row r="990" spans="1:25" s="421" customFormat="1" x14ac:dyDescent="0.2">
      <c r="A990" s="413" t="s">
        <v>7</v>
      </c>
      <c r="B990" s="414">
        <v>43153</v>
      </c>
      <c r="C990" s="414">
        <v>43153</v>
      </c>
      <c r="D990" s="410">
        <v>2018</v>
      </c>
      <c r="E990" s="415" t="s">
        <v>12</v>
      </c>
      <c r="F990" s="410" t="s">
        <v>34</v>
      </c>
      <c r="G990" s="413" t="s">
        <v>35</v>
      </c>
      <c r="H990" s="416">
        <v>-100</v>
      </c>
      <c r="I990" s="425" t="s">
        <v>82</v>
      </c>
      <c r="J990" s="462">
        <v>1</v>
      </c>
      <c r="K990" s="423">
        <v>21</v>
      </c>
      <c r="L990" s="420"/>
      <c r="M990" s="420"/>
      <c r="N990" s="424"/>
      <c r="O990" s="424"/>
      <c r="S990" s="424"/>
      <c r="X990" s="422"/>
      <c r="Y990" s="422"/>
    </row>
    <row r="991" spans="1:25" s="421" customFormat="1" x14ac:dyDescent="0.2">
      <c r="A991" s="413" t="s">
        <v>7</v>
      </c>
      <c r="B991" s="414">
        <v>43202</v>
      </c>
      <c r="C991" s="414">
        <v>43202</v>
      </c>
      <c r="D991" s="410">
        <v>2018</v>
      </c>
      <c r="E991" s="415" t="s">
        <v>12</v>
      </c>
      <c r="F991" s="410" t="s">
        <v>34</v>
      </c>
      <c r="G991" s="413" t="s">
        <v>35</v>
      </c>
      <c r="H991" s="416">
        <v>-100</v>
      </c>
      <c r="I991" s="425" t="s">
        <v>82</v>
      </c>
      <c r="J991" s="462">
        <v>1</v>
      </c>
      <c r="K991" s="423">
        <v>21</v>
      </c>
      <c r="L991" s="420"/>
      <c r="M991" s="420"/>
      <c r="N991" s="424"/>
      <c r="O991" s="424"/>
      <c r="S991" s="424"/>
      <c r="X991" s="422"/>
      <c r="Y991" s="422"/>
    </row>
    <row r="992" spans="1:25" s="421" customFormat="1" x14ac:dyDescent="0.2">
      <c r="A992" s="413" t="s">
        <v>7</v>
      </c>
      <c r="B992" s="414">
        <v>43209</v>
      </c>
      <c r="C992" s="414">
        <v>43207</v>
      </c>
      <c r="D992" s="410">
        <v>2018</v>
      </c>
      <c r="E992" s="415" t="s">
        <v>12</v>
      </c>
      <c r="F992" s="413" t="s">
        <v>34</v>
      </c>
      <c r="G992" s="413" t="s">
        <v>35</v>
      </c>
      <c r="H992" s="416">
        <v>-100</v>
      </c>
      <c r="I992" s="425" t="s">
        <v>82</v>
      </c>
      <c r="J992" s="462">
        <v>1</v>
      </c>
      <c r="K992" s="423">
        <v>21</v>
      </c>
      <c r="L992" s="420"/>
      <c r="M992" s="420"/>
      <c r="N992" s="424"/>
      <c r="O992" s="424"/>
      <c r="P992" s="469"/>
      <c r="Q992" s="469"/>
      <c r="R992" s="469"/>
      <c r="S992" s="424"/>
      <c r="X992" s="422"/>
      <c r="Y992" s="422"/>
    </row>
    <row r="993" spans="1:40" s="421" customFormat="1" x14ac:dyDescent="0.2">
      <c r="A993" s="413" t="s">
        <v>7</v>
      </c>
      <c r="B993" s="414">
        <v>43227</v>
      </c>
      <c r="C993" s="414">
        <v>43227</v>
      </c>
      <c r="D993" s="410">
        <v>2018</v>
      </c>
      <c r="E993" s="415" t="s">
        <v>12</v>
      </c>
      <c r="F993" s="413" t="s">
        <v>34</v>
      </c>
      <c r="G993" s="413" t="s">
        <v>35</v>
      </c>
      <c r="H993" s="416">
        <v>-600</v>
      </c>
      <c r="I993" s="425" t="s">
        <v>82</v>
      </c>
      <c r="J993" s="462">
        <v>6</v>
      </c>
      <c r="K993" s="423">
        <v>21</v>
      </c>
      <c r="L993" s="420"/>
      <c r="M993" s="420"/>
      <c r="N993" s="424"/>
      <c r="O993" s="424"/>
      <c r="P993" s="469"/>
      <c r="Q993" s="469"/>
      <c r="R993" s="469"/>
      <c r="S993" s="424"/>
      <c r="X993" s="422"/>
      <c r="Y993" s="422"/>
    </row>
    <row r="994" spans="1:40" s="421" customFormat="1" x14ac:dyDescent="0.2">
      <c r="A994" s="413" t="s">
        <v>7</v>
      </c>
      <c r="B994" s="414">
        <v>43245</v>
      </c>
      <c r="C994" s="414">
        <v>43245</v>
      </c>
      <c r="D994" s="410">
        <v>2018</v>
      </c>
      <c r="E994" s="415" t="s">
        <v>12</v>
      </c>
      <c r="F994" s="413" t="s">
        <v>34</v>
      </c>
      <c r="G994" s="413" t="s">
        <v>35</v>
      </c>
      <c r="H994" s="416">
        <v>-100</v>
      </c>
      <c r="I994" s="425" t="s">
        <v>82</v>
      </c>
      <c r="J994" s="462">
        <v>1</v>
      </c>
      <c r="K994" s="423">
        <v>21</v>
      </c>
      <c r="L994" s="420"/>
      <c r="M994" s="420"/>
      <c r="N994" s="424"/>
      <c r="O994" s="424"/>
      <c r="P994" s="469"/>
      <c r="Q994" s="469"/>
      <c r="R994" s="469"/>
      <c r="S994" s="424"/>
      <c r="X994" s="422"/>
      <c r="Y994" s="422"/>
    </row>
    <row r="995" spans="1:40" s="421" customFormat="1" x14ac:dyDescent="0.2">
      <c r="A995" s="413" t="s">
        <v>7</v>
      </c>
      <c r="B995" s="414">
        <v>43286</v>
      </c>
      <c r="C995" s="414">
        <v>43273</v>
      </c>
      <c r="D995" s="410">
        <v>2018</v>
      </c>
      <c r="E995" s="415" t="s">
        <v>12</v>
      </c>
      <c r="F995" s="413" t="s">
        <v>34</v>
      </c>
      <c r="G995" s="413" t="s">
        <v>35</v>
      </c>
      <c r="H995" s="416">
        <v>-100</v>
      </c>
      <c r="I995" s="425" t="s">
        <v>82</v>
      </c>
      <c r="J995" s="462">
        <v>1</v>
      </c>
      <c r="K995" s="423">
        <v>21</v>
      </c>
      <c r="L995" s="420"/>
      <c r="M995" s="420"/>
      <c r="N995" s="424"/>
      <c r="O995" s="424"/>
      <c r="P995" s="469"/>
      <c r="Q995" s="469"/>
      <c r="R995" s="469"/>
      <c r="S995" s="424"/>
      <c r="X995" s="422"/>
      <c r="Y995" s="422"/>
    </row>
    <row r="996" spans="1:40" s="421" customFormat="1" x14ac:dyDescent="0.2">
      <c r="A996" s="413" t="s">
        <v>7</v>
      </c>
      <c r="B996" s="414">
        <v>43308</v>
      </c>
      <c r="C996" s="414">
        <v>43308</v>
      </c>
      <c r="D996" s="410">
        <v>2018</v>
      </c>
      <c r="E996" s="415" t="s">
        <v>12</v>
      </c>
      <c r="F996" s="413" t="s">
        <v>34</v>
      </c>
      <c r="G996" s="413" t="s">
        <v>35</v>
      </c>
      <c r="H996" s="416">
        <v>-100</v>
      </c>
      <c r="I996" s="425" t="s">
        <v>82</v>
      </c>
      <c r="J996" s="462">
        <v>1</v>
      </c>
      <c r="K996" s="423">
        <v>21</v>
      </c>
      <c r="L996" s="420"/>
      <c r="M996" s="420"/>
      <c r="N996" s="424"/>
      <c r="O996" s="424"/>
      <c r="P996" s="469"/>
      <c r="Q996" s="469"/>
      <c r="R996" s="469"/>
      <c r="S996" s="424"/>
      <c r="X996" s="422"/>
      <c r="Y996" s="422"/>
    </row>
    <row r="997" spans="1:40" s="421" customFormat="1" x14ac:dyDescent="0.2">
      <c r="A997" s="413" t="s">
        <v>7</v>
      </c>
      <c r="B997" s="414">
        <v>43332</v>
      </c>
      <c r="C997" s="414">
        <v>43332</v>
      </c>
      <c r="D997" s="410">
        <v>2018</v>
      </c>
      <c r="E997" s="415" t="s">
        <v>12</v>
      </c>
      <c r="F997" s="413" t="s">
        <v>34</v>
      </c>
      <c r="G997" s="413" t="s">
        <v>35</v>
      </c>
      <c r="H997" s="416">
        <v>-100</v>
      </c>
      <c r="I997" s="425" t="s">
        <v>82</v>
      </c>
      <c r="J997" s="462">
        <v>1</v>
      </c>
      <c r="K997" s="423">
        <v>21</v>
      </c>
      <c r="L997" s="420"/>
      <c r="M997" s="420"/>
      <c r="N997" s="424"/>
      <c r="O997" s="424"/>
      <c r="P997" s="469"/>
      <c r="Q997" s="469"/>
      <c r="R997" s="469"/>
      <c r="S997" s="424"/>
      <c r="W997" s="453"/>
      <c r="X997" s="454"/>
      <c r="Y997" s="422"/>
    </row>
    <row r="998" spans="1:40" s="421" customFormat="1" x14ac:dyDescent="0.2">
      <c r="A998" s="413" t="s">
        <v>7</v>
      </c>
      <c r="B998" s="414">
        <v>43382</v>
      </c>
      <c r="C998" s="414">
        <v>43378</v>
      </c>
      <c r="D998" s="410">
        <v>2018</v>
      </c>
      <c r="E998" s="415" t="s">
        <v>12</v>
      </c>
      <c r="F998" s="414" t="s">
        <v>34</v>
      </c>
      <c r="G998" s="413" t="s">
        <v>35</v>
      </c>
      <c r="H998" s="416">
        <v>-100</v>
      </c>
      <c r="I998" s="425" t="s">
        <v>82</v>
      </c>
      <c r="J998" s="462">
        <v>1</v>
      </c>
      <c r="K998" s="423">
        <v>21</v>
      </c>
      <c r="L998" s="420"/>
      <c r="M998" s="420"/>
      <c r="N998" s="424"/>
      <c r="O998" s="424"/>
      <c r="P998" s="469"/>
      <c r="Q998" s="469"/>
      <c r="R998" s="469"/>
      <c r="S998" s="424"/>
      <c r="X998" s="422"/>
      <c r="Y998" s="422"/>
    </row>
    <row r="999" spans="1:40" s="421" customFormat="1" x14ac:dyDescent="0.2">
      <c r="A999" s="413" t="s">
        <v>7</v>
      </c>
      <c r="B999" s="414">
        <v>43403</v>
      </c>
      <c r="C999" s="414">
        <v>43403</v>
      </c>
      <c r="D999" s="410">
        <v>2018</v>
      </c>
      <c r="E999" s="415" t="s">
        <v>12</v>
      </c>
      <c r="F999" s="413" t="s">
        <v>34</v>
      </c>
      <c r="G999" s="413" t="s">
        <v>35</v>
      </c>
      <c r="H999" s="416">
        <v>-100</v>
      </c>
      <c r="I999" s="425" t="s">
        <v>82</v>
      </c>
      <c r="J999" s="462">
        <v>1</v>
      </c>
      <c r="K999" s="423">
        <v>21</v>
      </c>
      <c r="L999" s="420"/>
      <c r="M999" s="420"/>
      <c r="N999" s="424"/>
      <c r="O999" s="424"/>
      <c r="P999" s="469"/>
      <c r="Q999" s="469"/>
      <c r="R999" s="469"/>
      <c r="S999" s="424"/>
      <c r="X999" s="422"/>
      <c r="Y999" s="422"/>
    </row>
    <row r="1000" spans="1:40" s="421" customFormat="1" x14ac:dyDescent="0.2">
      <c r="A1000" s="413" t="s">
        <v>7</v>
      </c>
      <c r="B1000" s="414">
        <v>43425</v>
      </c>
      <c r="C1000" s="414">
        <v>43425</v>
      </c>
      <c r="D1000" s="410">
        <v>2018</v>
      </c>
      <c r="E1000" s="415" t="s">
        <v>12</v>
      </c>
      <c r="F1000" s="413" t="s">
        <v>34</v>
      </c>
      <c r="G1000" s="413" t="s">
        <v>35</v>
      </c>
      <c r="H1000" s="416">
        <v>-100</v>
      </c>
      <c r="I1000" s="425" t="s">
        <v>82</v>
      </c>
      <c r="J1000" s="462">
        <v>1</v>
      </c>
      <c r="K1000" s="423">
        <v>21</v>
      </c>
      <c r="L1000" s="420"/>
      <c r="M1000" s="420"/>
      <c r="N1000" s="424"/>
      <c r="O1000" s="424"/>
      <c r="P1000" s="469"/>
      <c r="Q1000" s="469"/>
      <c r="R1000" s="469"/>
      <c r="S1000" s="424"/>
      <c r="X1000" s="422"/>
      <c r="Y1000" s="422"/>
    </row>
    <row r="1001" spans="1:40" s="421" customFormat="1" x14ac:dyDescent="0.2">
      <c r="A1001" s="413" t="s">
        <v>7</v>
      </c>
      <c r="B1001" s="414">
        <v>43472</v>
      </c>
      <c r="C1001" s="414">
        <v>43469</v>
      </c>
      <c r="D1001" s="410">
        <v>2019</v>
      </c>
      <c r="E1001" s="415" t="s">
        <v>12</v>
      </c>
      <c r="F1001" s="413" t="s">
        <v>34</v>
      </c>
      <c r="G1001" s="413" t="s">
        <v>35</v>
      </c>
      <c r="H1001" s="416">
        <v>-100</v>
      </c>
      <c r="I1001" s="425" t="s">
        <v>82</v>
      </c>
      <c r="J1001" s="462">
        <v>1</v>
      </c>
      <c r="K1001" s="423">
        <v>21</v>
      </c>
      <c r="L1001" s="420"/>
      <c r="M1001" s="420"/>
      <c r="N1001" s="424"/>
      <c r="O1001" s="424"/>
      <c r="P1001" s="469"/>
      <c r="Q1001" s="469"/>
      <c r="R1001" s="469"/>
      <c r="S1001" s="424"/>
      <c r="X1001" s="422"/>
      <c r="Y1001" s="422"/>
    </row>
    <row r="1002" spans="1:40" s="421" customFormat="1" x14ac:dyDescent="0.2">
      <c r="A1002" s="413" t="s">
        <v>7</v>
      </c>
      <c r="B1002" s="414">
        <v>43495</v>
      </c>
      <c r="C1002" s="414">
        <v>43485</v>
      </c>
      <c r="D1002" s="410">
        <v>2019</v>
      </c>
      <c r="E1002" s="415" t="s">
        <v>12</v>
      </c>
      <c r="F1002" s="414" t="s">
        <v>34</v>
      </c>
      <c r="G1002" s="413" t="s">
        <v>35</v>
      </c>
      <c r="H1002" s="416">
        <v>-100</v>
      </c>
      <c r="I1002" s="425" t="s">
        <v>82</v>
      </c>
      <c r="J1002" s="462">
        <v>1</v>
      </c>
      <c r="K1002" s="423">
        <v>21</v>
      </c>
      <c r="L1002" s="420"/>
      <c r="M1002" s="420"/>
      <c r="N1002" s="424"/>
      <c r="O1002" s="424"/>
      <c r="P1002" s="469"/>
      <c r="Q1002" s="469"/>
      <c r="R1002" s="469"/>
      <c r="X1002" s="422"/>
      <c r="Y1002" s="422"/>
    </row>
    <row r="1003" spans="1:40" s="421" customFormat="1" x14ac:dyDescent="0.2">
      <c r="A1003" s="413" t="s">
        <v>7</v>
      </c>
      <c r="B1003" s="414">
        <v>43522</v>
      </c>
      <c r="C1003" s="414">
        <v>43522</v>
      </c>
      <c r="D1003" s="410">
        <v>2019</v>
      </c>
      <c r="E1003" s="415" t="s">
        <v>12</v>
      </c>
      <c r="F1003" s="413" t="s">
        <v>34</v>
      </c>
      <c r="G1003" s="413" t="s">
        <v>35</v>
      </c>
      <c r="H1003" s="416">
        <v>-100</v>
      </c>
      <c r="I1003" s="425" t="s">
        <v>82</v>
      </c>
      <c r="J1003" s="462">
        <v>1</v>
      </c>
      <c r="K1003" s="423">
        <v>21</v>
      </c>
      <c r="L1003" s="420"/>
      <c r="M1003" s="420"/>
      <c r="N1003" s="424"/>
      <c r="O1003" s="424"/>
      <c r="P1003" s="469"/>
      <c r="Q1003" s="469"/>
      <c r="R1003" s="469"/>
      <c r="S1003" s="424"/>
      <c r="X1003" s="422"/>
      <c r="Y1003" s="422"/>
    </row>
    <row r="1004" spans="1:40" s="421" customFormat="1" x14ac:dyDescent="0.2">
      <c r="A1004" s="413" t="s">
        <v>7</v>
      </c>
      <c r="B1004" s="414">
        <v>43546</v>
      </c>
      <c r="C1004" s="414">
        <v>43546</v>
      </c>
      <c r="D1004" s="410">
        <v>2019</v>
      </c>
      <c r="E1004" s="415" t="s">
        <v>12</v>
      </c>
      <c r="F1004" s="413" t="s">
        <v>34</v>
      </c>
      <c r="G1004" s="413" t="s">
        <v>35</v>
      </c>
      <c r="H1004" s="416">
        <v>-100</v>
      </c>
      <c r="I1004" s="425" t="s">
        <v>82</v>
      </c>
      <c r="J1004" s="462">
        <v>1</v>
      </c>
      <c r="K1004" s="423">
        <v>21</v>
      </c>
      <c r="L1004" s="420"/>
      <c r="M1004" s="420"/>
      <c r="N1004" s="424"/>
      <c r="O1004" s="424"/>
      <c r="P1004" s="469"/>
      <c r="Q1004" s="469"/>
      <c r="R1004" s="469"/>
      <c r="S1004" s="424"/>
      <c r="T1004" s="437"/>
      <c r="U1004" s="437"/>
      <c r="V1004" s="437"/>
      <c r="X1004" s="422"/>
      <c r="Y1004" s="422"/>
    </row>
    <row r="1005" spans="1:40" s="421" customFormat="1" x14ac:dyDescent="0.2">
      <c r="A1005" s="413" t="s">
        <v>7</v>
      </c>
      <c r="B1005" s="414">
        <v>43587</v>
      </c>
      <c r="C1005" s="414">
        <v>43587</v>
      </c>
      <c r="D1005" s="410">
        <v>2019</v>
      </c>
      <c r="E1005" s="415" t="s">
        <v>12</v>
      </c>
      <c r="F1005" s="413" t="s">
        <v>34</v>
      </c>
      <c r="G1005" s="413" t="s">
        <v>35</v>
      </c>
      <c r="H1005" s="416">
        <v>-100</v>
      </c>
      <c r="I1005" s="425" t="s">
        <v>82</v>
      </c>
      <c r="J1005" s="462">
        <v>1</v>
      </c>
      <c r="K1005" s="423">
        <v>21</v>
      </c>
      <c r="L1005" s="420"/>
      <c r="M1005" s="420"/>
      <c r="N1005" s="424"/>
      <c r="O1005" s="424"/>
      <c r="P1005" s="469"/>
      <c r="Q1005" s="469"/>
      <c r="R1005" s="469"/>
      <c r="S1005" s="424"/>
      <c r="X1005" s="422"/>
      <c r="Y1005" s="422"/>
    </row>
    <row r="1006" spans="1:40" s="421" customFormat="1" x14ac:dyDescent="0.2">
      <c r="A1006" s="413" t="s">
        <v>7</v>
      </c>
      <c r="B1006" s="414">
        <v>43732</v>
      </c>
      <c r="C1006" s="414">
        <v>43730</v>
      </c>
      <c r="D1006" s="410">
        <v>2019</v>
      </c>
      <c r="E1006" s="415" t="s">
        <v>12</v>
      </c>
      <c r="F1006" s="414" t="s">
        <v>34</v>
      </c>
      <c r="G1006" s="413" t="s">
        <v>35</v>
      </c>
      <c r="H1006" s="416">
        <v>-300</v>
      </c>
      <c r="I1006" s="425" t="s">
        <v>82</v>
      </c>
      <c r="J1006" s="462">
        <v>1</v>
      </c>
      <c r="K1006" s="423">
        <v>21</v>
      </c>
      <c r="L1006" s="420"/>
      <c r="M1006" s="420"/>
      <c r="N1006" s="424"/>
      <c r="O1006" s="424"/>
      <c r="P1006" s="469"/>
      <c r="Q1006" s="469"/>
      <c r="R1006" s="469"/>
      <c r="S1006" s="424"/>
      <c r="X1006" s="422"/>
      <c r="Y1006" s="422"/>
    </row>
    <row r="1007" spans="1:40" s="437" customFormat="1" x14ac:dyDescent="0.2">
      <c r="A1007" s="413" t="s">
        <v>7</v>
      </c>
      <c r="B1007" s="414">
        <v>43837</v>
      </c>
      <c r="C1007" s="414">
        <v>43837</v>
      </c>
      <c r="D1007" s="410">
        <v>2019</v>
      </c>
      <c r="E1007" s="415" t="s">
        <v>12</v>
      </c>
      <c r="F1007" s="414" t="s">
        <v>34</v>
      </c>
      <c r="G1007" s="413" t="s">
        <v>35</v>
      </c>
      <c r="H1007" s="416">
        <v>-300</v>
      </c>
      <c r="I1007" s="425" t="s">
        <v>82</v>
      </c>
      <c r="J1007" s="418">
        <v>3</v>
      </c>
      <c r="K1007" s="419">
        <v>21</v>
      </c>
      <c r="L1007" s="432" t="s">
        <v>305</v>
      </c>
      <c r="M1007" s="432"/>
      <c r="N1007" s="424"/>
      <c r="O1007" s="424"/>
      <c r="P1007" s="469"/>
      <c r="Q1007" s="469"/>
      <c r="R1007" s="469"/>
      <c r="S1007" s="424"/>
      <c r="T1007" s="421"/>
      <c r="U1007" s="421"/>
      <c r="V1007" s="421"/>
      <c r="W1007" s="421"/>
      <c r="X1007" s="422"/>
      <c r="Y1007" s="422"/>
      <c r="Z1007" s="421"/>
      <c r="AA1007" s="421"/>
      <c r="AB1007" s="421"/>
      <c r="AC1007" s="421"/>
      <c r="AD1007" s="421"/>
      <c r="AE1007" s="421"/>
      <c r="AF1007" s="421"/>
      <c r="AG1007" s="421"/>
      <c r="AH1007" s="421"/>
      <c r="AI1007" s="421"/>
      <c r="AJ1007" s="421"/>
      <c r="AK1007" s="421"/>
      <c r="AL1007" s="421"/>
      <c r="AM1007" s="421"/>
      <c r="AN1007" s="421"/>
    </row>
    <row r="1008" spans="1:40" s="421" customFormat="1" x14ac:dyDescent="0.2">
      <c r="A1008" s="413" t="s">
        <v>7</v>
      </c>
      <c r="B1008" s="414">
        <v>43837</v>
      </c>
      <c r="C1008" s="414">
        <v>43837</v>
      </c>
      <c r="D1008" s="410">
        <v>2019</v>
      </c>
      <c r="E1008" s="415" t="s">
        <v>12</v>
      </c>
      <c r="F1008" s="414" t="s">
        <v>34</v>
      </c>
      <c r="G1008" s="413" t="s">
        <v>35</v>
      </c>
      <c r="H1008" s="416">
        <v>-100</v>
      </c>
      <c r="I1008" s="425" t="s">
        <v>82</v>
      </c>
      <c r="J1008" s="418">
        <v>1</v>
      </c>
      <c r="K1008" s="419">
        <v>21</v>
      </c>
      <c r="L1008" s="432" t="s">
        <v>305</v>
      </c>
      <c r="M1008" s="432"/>
      <c r="N1008" s="424"/>
      <c r="O1008" s="424"/>
      <c r="P1008" s="469"/>
      <c r="Q1008" s="469"/>
      <c r="R1008" s="469"/>
      <c r="S1008" s="424"/>
      <c r="X1008" s="422"/>
      <c r="Y1008" s="422"/>
    </row>
    <row r="1009" spans="1:40" s="421" customFormat="1" x14ac:dyDescent="0.2">
      <c r="A1009" s="413" t="s">
        <v>7</v>
      </c>
      <c r="B1009" s="414">
        <v>42198</v>
      </c>
      <c r="C1009" s="414">
        <v>42191</v>
      </c>
      <c r="D1009" s="410">
        <v>2015</v>
      </c>
      <c r="E1009" s="415" t="s">
        <v>22</v>
      </c>
      <c r="F1009" s="413" t="s">
        <v>34</v>
      </c>
      <c r="G1009" s="413" t="s">
        <v>35</v>
      </c>
      <c r="H1009" s="416">
        <v>-100</v>
      </c>
      <c r="I1009" s="425" t="s">
        <v>82</v>
      </c>
      <c r="J1009" s="470" t="s">
        <v>229</v>
      </c>
      <c r="K1009" s="419">
        <v>22</v>
      </c>
      <c r="L1009" s="420" t="s">
        <v>377</v>
      </c>
      <c r="M1009" s="420"/>
      <c r="O1009" s="424"/>
      <c r="P1009" s="424"/>
      <c r="Q1009" s="424"/>
      <c r="R1009" s="424"/>
      <c r="S1009" s="424"/>
      <c r="X1009" s="422"/>
      <c r="Y1009" s="422"/>
    </row>
    <row r="1010" spans="1:40" s="421" customFormat="1" x14ac:dyDescent="0.2">
      <c r="A1010" s="413" t="s">
        <v>7</v>
      </c>
      <c r="B1010" s="414">
        <v>42205</v>
      </c>
      <c r="C1010" s="414">
        <v>42204</v>
      </c>
      <c r="D1010" s="410">
        <v>2015</v>
      </c>
      <c r="E1010" s="415" t="s">
        <v>22</v>
      </c>
      <c r="F1010" s="413" t="s">
        <v>34</v>
      </c>
      <c r="G1010" s="413" t="s">
        <v>35</v>
      </c>
      <c r="H1010" s="416">
        <v>-500</v>
      </c>
      <c r="I1010" s="425" t="s">
        <v>82</v>
      </c>
      <c r="J1010" s="434" t="s">
        <v>378</v>
      </c>
      <c r="K1010" s="419">
        <v>22</v>
      </c>
      <c r="L1010" s="420"/>
      <c r="M1010" s="420"/>
      <c r="O1010" s="424"/>
      <c r="P1010" s="424"/>
      <c r="Q1010" s="424"/>
      <c r="R1010" s="424"/>
      <c r="S1010" s="424"/>
      <c r="X1010" s="422"/>
      <c r="Y1010" s="422"/>
    </row>
    <row r="1011" spans="1:40" s="421" customFormat="1" x14ac:dyDescent="0.2">
      <c r="A1011" s="471"/>
      <c r="B1011" s="472">
        <v>42328</v>
      </c>
      <c r="C1011" s="472">
        <v>42328</v>
      </c>
      <c r="D1011" s="473">
        <v>2015</v>
      </c>
      <c r="E1011" s="417" t="s">
        <v>22</v>
      </c>
      <c r="F1011" s="460" t="s">
        <v>34</v>
      </c>
      <c r="G1011" s="460" t="s">
        <v>49</v>
      </c>
      <c r="H1011" s="474">
        <v>-300</v>
      </c>
      <c r="I1011" s="420" t="s">
        <v>82</v>
      </c>
      <c r="J1011" s="439" t="s">
        <v>379</v>
      </c>
      <c r="K1011" s="429">
        <v>22</v>
      </c>
      <c r="L1011" s="420" t="s">
        <v>385</v>
      </c>
      <c r="M1011" s="432" t="s">
        <v>302</v>
      </c>
      <c r="N1011" s="438"/>
      <c r="O1011" s="456"/>
      <c r="P1011" s="456"/>
      <c r="Q1011" s="456"/>
      <c r="R1011" s="456"/>
      <c r="S1011" s="456"/>
      <c r="T1011" s="456"/>
      <c r="U1011" s="456"/>
      <c r="V1011" s="456"/>
      <c r="X1011" s="422"/>
      <c r="Y1011" s="422"/>
    </row>
    <row r="1012" spans="1:40" s="456" customFormat="1" x14ac:dyDescent="0.2">
      <c r="A1012" s="413" t="s">
        <v>7</v>
      </c>
      <c r="B1012" s="414">
        <v>42432</v>
      </c>
      <c r="C1012" s="414">
        <v>42432</v>
      </c>
      <c r="D1012" s="410">
        <v>2016</v>
      </c>
      <c r="E1012" s="415" t="s">
        <v>22</v>
      </c>
      <c r="F1012" s="413" t="s">
        <v>34</v>
      </c>
      <c r="G1012" s="413" t="s">
        <v>35</v>
      </c>
      <c r="H1012" s="416">
        <v>-600</v>
      </c>
      <c r="I1012" s="425" t="s">
        <v>82</v>
      </c>
      <c r="J1012" s="434" t="s">
        <v>380</v>
      </c>
      <c r="K1012" s="419">
        <v>22</v>
      </c>
      <c r="L1012" s="420"/>
      <c r="M1012" s="420"/>
      <c r="N1012" s="421"/>
      <c r="O1012" s="421"/>
      <c r="P1012" s="421"/>
      <c r="Q1012" s="421"/>
      <c r="R1012" s="421"/>
      <c r="S1012" s="421"/>
      <c r="T1012" s="421"/>
      <c r="U1012" s="421"/>
      <c r="V1012" s="421"/>
      <c r="W1012" s="421"/>
      <c r="X1012" s="422"/>
      <c r="Y1012" s="422"/>
      <c r="Z1012" s="421"/>
      <c r="AA1012" s="421"/>
      <c r="AB1012" s="421"/>
      <c r="AC1012" s="421"/>
      <c r="AD1012" s="421"/>
      <c r="AE1012" s="421"/>
      <c r="AF1012" s="421"/>
      <c r="AG1012" s="421"/>
      <c r="AH1012" s="421"/>
      <c r="AI1012" s="421"/>
      <c r="AJ1012" s="421"/>
      <c r="AK1012" s="421"/>
      <c r="AL1012" s="421"/>
      <c r="AM1012" s="421"/>
      <c r="AN1012" s="421"/>
    </row>
    <row r="1013" spans="1:40" s="421" customFormat="1" x14ac:dyDescent="0.2">
      <c r="A1013" s="413" t="s">
        <v>7</v>
      </c>
      <c r="B1013" s="414">
        <v>42633</v>
      </c>
      <c r="C1013" s="414">
        <v>42633</v>
      </c>
      <c r="D1013" s="410">
        <v>2016</v>
      </c>
      <c r="E1013" s="415" t="s">
        <v>22</v>
      </c>
      <c r="F1013" s="413" t="s">
        <v>34</v>
      </c>
      <c r="G1013" s="413" t="s">
        <v>35</v>
      </c>
      <c r="H1013" s="416">
        <v>-600</v>
      </c>
      <c r="I1013" s="425" t="s">
        <v>82</v>
      </c>
      <c r="J1013" s="434" t="s">
        <v>381</v>
      </c>
      <c r="K1013" s="419">
        <v>22</v>
      </c>
      <c r="L1013" s="420"/>
      <c r="M1013" s="420"/>
      <c r="X1013" s="422"/>
      <c r="Y1013" s="422"/>
    </row>
    <row r="1014" spans="1:40" s="421" customFormat="1" x14ac:dyDescent="0.2">
      <c r="A1014" s="413" t="s">
        <v>7</v>
      </c>
      <c r="B1014" s="414">
        <v>42825</v>
      </c>
      <c r="C1014" s="414">
        <v>42825</v>
      </c>
      <c r="D1014" s="410">
        <v>2017</v>
      </c>
      <c r="E1014" s="415" t="s">
        <v>22</v>
      </c>
      <c r="F1014" s="410" t="s">
        <v>34</v>
      </c>
      <c r="G1014" s="413" t="s">
        <v>35</v>
      </c>
      <c r="H1014" s="416">
        <v>100</v>
      </c>
      <c r="I1014" s="425" t="s">
        <v>91</v>
      </c>
      <c r="J1014" s="418" t="s">
        <v>200</v>
      </c>
      <c r="K1014" s="419">
        <v>22</v>
      </c>
      <c r="L1014" s="420"/>
      <c r="M1014" s="420"/>
      <c r="X1014" s="422"/>
      <c r="Y1014" s="422"/>
    </row>
    <row r="1015" spans="1:40" s="421" customFormat="1" x14ac:dyDescent="0.2">
      <c r="A1015" s="413" t="s">
        <v>7</v>
      </c>
      <c r="B1015" s="414">
        <v>42825</v>
      </c>
      <c r="C1015" s="414">
        <v>42825</v>
      </c>
      <c r="D1015" s="410">
        <v>2017</v>
      </c>
      <c r="E1015" s="415" t="s">
        <v>22</v>
      </c>
      <c r="F1015" s="410" t="s">
        <v>34</v>
      </c>
      <c r="G1015" s="413" t="s">
        <v>35</v>
      </c>
      <c r="H1015" s="416">
        <v>-1200</v>
      </c>
      <c r="I1015" s="425" t="s">
        <v>82</v>
      </c>
      <c r="J1015" s="418" t="s">
        <v>200</v>
      </c>
      <c r="K1015" s="419">
        <v>22</v>
      </c>
      <c r="L1015" s="420"/>
      <c r="M1015" s="420"/>
      <c r="X1015" s="422"/>
      <c r="Y1015" s="422"/>
    </row>
    <row r="1016" spans="1:40" s="421" customFormat="1" x14ac:dyDescent="0.2">
      <c r="A1016" s="413" t="s">
        <v>7</v>
      </c>
      <c r="B1016" s="414">
        <v>43207</v>
      </c>
      <c r="C1016" s="414">
        <v>43205</v>
      </c>
      <c r="D1016" s="410">
        <v>2018</v>
      </c>
      <c r="E1016" s="415" t="s">
        <v>22</v>
      </c>
      <c r="F1016" s="413" t="s">
        <v>34</v>
      </c>
      <c r="G1016" s="413" t="s">
        <v>35</v>
      </c>
      <c r="H1016" s="416">
        <v>-100</v>
      </c>
      <c r="I1016" s="425" t="s">
        <v>82</v>
      </c>
      <c r="J1016" s="434" t="s">
        <v>294</v>
      </c>
      <c r="K1016" s="419">
        <v>22</v>
      </c>
      <c r="L1016" s="420"/>
      <c r="M1016" s="420"/>
      <c r="X1016" s="422"/>
      <c r="Y1016" s="422"/>
    </row>
    <row r="1017" spans="1:40" s="421" customFormat="1" x14ac:dyDescent="0.2">
      <c r="A1017" s="413" t="s">
        <v>7</v>
      </c>
      <c r="B1017" s="414">
        <v>43207</v>
      </c>
      <c r="C1017" s="414">
        <v>43205</v>
      </c>
      <c r="D1017" s="410">
        <v>2018</v>
      </c>
      <c r="E1017" s="415" t="s">
        <v>22</v>
      </c>
      <c r="F1017" s="413" t="s">
        <v>34</v>
      </c>
      <c r="G1017" s="413" t="s">
        <v>35</v>
      </c>
      <c r="H1017" s="416">
        <v>-100</v>
      </c>
      <c r="I1017" s="425" t="s">
        <v>82</v>
      </c>
      <c r="J1017" s="434" t="s">
        <v>382</v>
      </c>
      <c r="K1017" s="419">
        <v>22</v>
      </c>
      <c r="L1017" s="420"/>
      <c r="M1017" s="420"/>
      <c r="X1017" s="422"/>
      <c r="Y1017" s="422"/>
    </row>
    <row r="1018" spans="1:40" s="421" customFormat="1" x14ac:dyDescent="0.2">
      <c r="A1018" s="413" t="s">
        <v>7</v>
      </c>
      <c r="B1018" s="414">
        <v>43207</v>
      </c>
      <c r="C1018" s="414">
        <v>43205</v>
      </c>
      <c r="D1018" s="410">
        <v>2018</v>
      </c>
      <c r="E1018" s="415" t="s">
        <v>22</v>
      </c>
      <c r="F1018" s="413" t="s">
        <v>34</v>
      </c>
      <c r="G1018" s="413" t="s">
        <v>35</v>
      </c>
      <c r="H1018" s="416">
        <v>-100</v>
      </c>
      <c r="I1018" s="425" t="s">
        <v>82</v>
      </c>
      <c r="J1018" s="434" t="s">
        <v>383</v>
      </c>
      <c r="K1018" s="419">
        <v>22</v>
      </c>
      <c r="L1018" s="420"/>
      <c r="M1018" s="420"/>
      <c r="X1018" s="422"/>
      <c r="Y1018" s="422"/>
    </row>
    <row r="1019" spans="1:40" s="421" customFormat="1" x14ac:dyDescent="0.2">
      <c r="A1019" s="413" t="s">
        <v>7</v>
      </c>
      <c r="B1019" s="414">
        <v>43297</v>
      </c>
      <c r="C1019" s="414">
        <v>43297</v>
      </c>
      <c r="D1019" s="410">
        <v>2018</v>
      </c>
      <c r="E1019" s="415" t="s">
        <v>22</v>
      </c>
      <c r="F1019" s="413" t="s">
        <v>34</v>
      </c>
      <c r="G1019" s="413" t="s">
        <v>35</v>
      </c>
      <c r="H1019" s="416">
        <v>-418.75</v>
      </c>
      <c r="I1019" s="420" t="s">
        <v>391</v>
      </c>
      <c r="J1019" s="428"/>
      <c r="K1019" s="419">
        <v>22</v>
      </c>
      <c r="L1019" s="420"/>
      <c r="M1019" s="420"/>
    </row>
    <row r="1020" spans="1:40" s="421" customFormat="1" x14ac:dyDescent="0.2">
      <c r="A1020" s="413" t="s">
        <v>7</v>
      </c>
      <c r="B1020" s="414">
        <v>43297</v>
      </c>
      <c r="C1020" s="414">
        <v>43297</v>
      </c>
      <c r="D1020" s="410">
        <v>2018</v>
      </c>
      <c r="E1020" s="415" t="s">
        <v>22</v>
      </c>
      <c r="F1020" s="413" t="s">
        <v>34</v>
      </c>
      <c r="G1020" s="413" t="s">
        <v>35</v>
      </c>
      <c r="H1020" s="416">
        <v>-100</v>
      </c>
      <c r="I1020" s="425" t="s">
        <v>82</v>
      </c>
      <c r="J1020" s="434" t="s">
        <v>384</v>
      </c>
      <c r="K1020" s="419">
        <v>22</v>
      </c>
      <c r="L1020" s="420"/>
      <c r="M1020" s="420"/>
      <c r="X1020" s="422"/>
      <c r="Y1020" s="422"/>
    </row>
    <row r="1021" spans="1:40" s="421" customFormat="1" x14ac:dyDescent="0.2">
      <c r="A1021" s="413" t="s">
        <v>7</v>
      </c>
      <c r="B1021" s="414">
        <v>43297</v>
      </c>
      <c r="C1021" s="414">
        <v>43297</v>
      </c>
      <c r="D1021" s="410">
        <v>2018</v>
      </c>
      <c r="E1021" s="415" t="s">
        <v>22</v>
      </c>
      <c r="F1021" s="413" t="s">
        <v>34</v>
      </c>
      <c r="G1021" s="413" t="s">
        <v>35</v>
      </c>
      <c r="H1021" s="416">
        <v>-100</v>
      </c>
      <c r="I1021" s="425" t="s">
        <v>82</v>
      </c>
      <c r="J1021" s="434" t="s">
        <v>275</v>
      </c>
      <c r="K1021" s="419">
        <v>22</v>
      </c>
      <c r="L1021" s="420"/>
      <c r="M1021" s="420"/>
      <c r="X1021" s="422"/>
      <c r="Y1021" s="422"/>
    </row>
    <row r="1022" spans="1:40" s="421" customFormat="1" x14ac:dyDescent="0.2">
      <c r="A1022" s="413" t="s">
        <v>7</v>
      </c>
      <c r="B1022" s="414">
        <v>43297</v>
      </c>
      <c r="C1022" s="414">
        <v>43297</v>
      </c>
      <c r="D1022" s="410">
        <v>2018</v>
      </c>
      <c r="E1022" s="415" t="s">
        <v>22</v>
      </c>
      <c r="F1022" s="413" t="s">
        <v>34</v>
      </c>
      <c r="G1022" s="413" t="s">
        <v>35</v>
      </c>
      <c r="H1022" s="416">
        <v>-100</v>
      </c>
      <c r="I1022" s="425" t="s">
        <v>82</v>
      </c>
      <c r="J1022" s="434" t="s">
        <v>276</v>
      </c>
      <c r="K1022" s="419">
        <v>22</v>
      </c>
      <c r="L1022" s="420"/>
      <c r="M1022" s="420"/>
      <c r="X1022" s="422"/>
      <c r="Y1022" s="422"/>
    </row>
    <row r="1023" spans="1:40" s="421" customFormat="1" x14ac:dyDescent="0.2">
      <c r="A1023" s="413" t="s">
        <v>7</v>
      </c>
      <c r="B1023" s="414">
        <v>43297</v>
      </c>
      <c r="C1023" s="414">
        <v>43297</v>
      </c>
      <c r="D1023" s="410">
        <v>2018</v>
      </c>
      <c r="E1023" s="415" t="s">
        <v>22</v>
      </c>
      <c r="F1023" s="413" t="s">
        <v>34</v>
      </c>
      <c r="G1023" s="413" t="s">
        <v>35</v>
      </c>
      <c r="H1023" s="416">
        <v>-100</v>
      </c>
      <c r="I1023" s="425" t="s">
        <v>82</v>
      </c>
      <c r="J1023" s="434" t="s">
        <v>277</v>
      </c>
      <c r="K1023" s="419">
        <v>22</v>
      </c>
      <c r="L1023" s="420"/>
      <c r="M1023" s="420"/>
      <c r="X1023" s="422"/>
      <c r="Y1023" s="422"/>
    </row>
    <row r="1024" spans="1:40" s="421" customFormat="1" x14ac:dyDescent="0.2">
      <c r="A1024" s="413" t="s">
        <v>7</v>
      </c>
      <c r="B1024" s="414">
        <v>43343</v>
      </c>
      <c r="C1024" s="414">
        <v>43341</v>
      </c>
      <c r="D1024" s="410">
        <v>2018</v>
      </c>
      <c r="E1024" s="415" t="s">
        <v>22</v>
      </c>
      <c r="F1024" s="414" t="s">
        <v>34</v>
      </c>
      <c r="G1024" s="413" t="s">
        <v>35</v>
      </c>
      <c r="H1024" s="416">
        <v>-100</v>
      </c>
      <c r="I1024" s="425" t="s">
        <v>82</v>
      </c>
      <c r="J1024" s="434" t="s">
        <v>278</v>
      </c>
      <c r="K1024" s="419">
        <v>22</v>
      </c>
      <c r="L1024" s="420"/>
      <c r="M1024" s="420"/>
      <c r="X1024" s="422"/>
      <c r="Y1024" s="422"/>
    </row>
    <row r="1025" spans="1:40" s="421" customFormat="1" x14ac:dyDescent="0.2">
      <c r="A1025" s="413" t="s">
        <v>7</v>
      </c>
      <c r="B1025" s="414">
        <v>43364</v>
      </c>
      <c r="C1025" s="414">
        <v>43362</v>
      </c>
      <c r="D1025" s="410">
        <v>2018</v>
      </c>
      <c r="E1025" s="415" t="s">
        <v>22</v>
      </c>
      <c r="F1025" s="414" t="s">
        <v>34</v>
      </c>
      <c r="G1025" s="413" t="s">
        <v>35</v>
      </c>
      <c r="H1025" s="416">
        <v>-100</v>
      </c>
      <c r="I1025" s="425" t="s">
        <v>82</v>
      </c>
      <c r="J1025" s="434" t="s">
        <v>279</v>
      </c>
      <c r="K1025" s="419">
        <v>22</v>
      </c>
      <c r="L1025" s="420"/>
      <c r="M1025" s="420"/>
      <c r="X1025" s="422"/>
      <c r="Y1025" s="422"/>
    </row>
    <row r="1026" spans="1:40" s="421" customFormat="1" x14ac:dyDescent="0.2">
      <c r="A1026" s="413" t="s">
        <v>7</v>
      </c>
      <c r="B1026" s="414">
        <v>43392</v>
      </c>
      <c r="C1026" s="414">
        <v>43390</v>
      </c>
      <c r="D1026" s="410">
        <v>2018</v>
      </c>
      <c r="E1026" s="415" t="s">
        <v>22</v>
      </c>
      <c r="F1026" s="414" t="s">
        <v>34</v>
      </c>
      <c r="G1026" s="413" t="s">
        <v>35</v>
      </c>
      <c r="H1026" s="416">
        <v>-100</v>
      </c>
      <c r="I1026" s="425" t="s">
        <v>82</v>
      </c>
      <c r="J1026" s="434" t="s">
        <v>280</v>
      </c>
      <c r="K1026" s="419">
        <v>22</v>
      </c>
      <c r="L1026" s="420"/>
      <c r="M1026" s="420"/>
      <c r="X1026" s="422"/>
      <c r="Y1026" s="422"/>
    </row>
    <row r="1027" spans="1:40" s="421" customFormat="1" x14ac:dyDescent="0.2">
      <c r="A1027" s="413" t="s">
        <v>7</v>
      </c>
      <c r="B1027" s="414">
        <v>40490</v>
      </c>
      <c r="C1027" s="414">
        <v>40490</v>
      </c>
      <c r="D1027" s="410">
        <v>2010</v>
      </c>
      <c r="E1027" s="415" t="s">
        <v>57</v>
      </c>
      <c r="F1027" s="460" t="s">
        <v>34</v>
      </c>
      <c r="G1027" s="413" t="s">
        <v>35</v>
      </c>
      <c r="H1027" s="416">
        <v>-450</v>
      </c>
      <c r="I1027" s="420" t="s">
        <v>392</v>
      </c>
      <c r="J1027" s="428" t="s">
        <v>393</v>
      </c>
      <c r="K1027" s="419">
        <v>23</v>
      </c>
      <c r="L1027" s="420" t="s">
        <v>349</v>
      </c>
      <c r="M1027" s="420" t="s">
        <v>371</v>
      </c>
    </row>
    <row r="1028" spans="1:40" s="453" customFormat="1" x14ac:dyDescent="0.2">
      <c r="A1028" s="413" t="s">
        <v>7</v>
      </c>
      <c r="B1028" s="414">
        <v>40490</v>
      </c>
      <c r="C1028" s="414">
        <v>40490</v>
      </c>
      <c r="D1028" s="410">
        <v>2010</v>
      </c>
      <c r="E1028" s="415" t="s">
        <v>57</v>
      </c>
      <c r="F1028" s="413" t="s">
        <v>34</v>
      </c>
      <c r="G1028" s="413" t="s">
        <v>35</v>
      </c>
      <c r="H1028" s="416">
        <v>-125</v>
      </c>
      <c r="I1028" s="425" t="s">
        <v>82</v>
      </c>
      <c r="J1028" s="418">
        <v>1</v>
      </c>
      <c r="K1028" s="419">
        <v>23</v>
      </c>
      <c r="L1028" s="420"/>
      <c r="M1028" s="420"/>
      <c r="N1028" s="421"/>
      <c r="O1028" s="421"/>
      <c r="P1028" s="421"/>
      <c r="Q1028" s="421"/>
      <c r="R1028" s="421"/>
      <c r="S1028" s="421"/>
      <c r="T1028" s="421"/>
      <c r="U1028" s="421"/>
      <c r="V1028" s="421"/>
      <c r="W1028" s="421"/>
      <c r="X1028" s="422"/>
      <c r="Y1028" s="422"/>
      <c r="Z1028" s="421"/>
      <c r="AA1028" s="421"/>
      <c r="AB1028" s="421"/>
      <c r="AC1028" s="421"/>
      <c r="AD1028" s="421"/>
      <c r="AE1028" s="421"/>
      <c r="AF1028" s="421"/>
      <c r="AG1028" s="421"/>
      <c r="AH1028" s="421"/>
      <c r="AI1028" s="421"/>
      <c r="AJ1028" s="421"/>
      <c r="AK1028" s="421"/>
      <c r="AL1028" s="421"/>
      <c r="AM1028" s="421"/>
      <c r="AN1028" s="421"/>
    </row>
    <row r="1029" spans="1:40" s="421" customFormat="1" x14ac:dyDescent="0.2">
      <c r="A1029" s="413" t="s">
        <v>7</v>
      </c>
      <c r="B1029" s="414">
        <v>40553</v>
      </c>
      <c r="C1029" s="414">
        <v>40553</v>
      </c>
      <c r="D1029" s="410">
        <v>2011</v>
      </c>
      <c r="E1029" s="415" t="s">
        <v>57</v>
      </c>
      <c r="F1029" s="413" t="s">
        <v>34</v>
      </c>
      <c r="G1029" s="413" t="s">
        <v>35</v>
      </c>
      <c r="H1029" s="416">
        <v>-250</v>
      </c>
      <c r="I1029" s="425" t="s">
        <v>82</v>
      </c>
      <c r="J1029" s="418">
        <v>2</v>
      </c>
      <c r="K1029" s="419">
        <v>23</v>
      </c>
      <c r="L1029" s="420"/>
      <c r="M1029" s="420"/>
      <c r="X1029" s="422"/>
      <c r="Y1029" s="422"/>
    </row>
    <row r="1030" spans="1:40" s="421" customFormat="1" x14ac:dyDescent="0.2">
      <c r="A1030" s="413" t="s">
        <v>7</v>
      </c>
      <c r="B1030" s="414">
        <v>40596</v>
      </c>
      <c r="C1030" s="414">
        <v>40595</v>
      </c>
      <c r="D1030" s="410">
        <v>2011</v>
      </c>
      <c r="E1030" s="415" t="s">
        <v>57</v>
      </c>
      <c r="F1030" s="413" t="s">
        <v>34</v>
      </c>
      <c r="G1030" s="413" t="s">
        <v>35</v>
      </c>
      <c r="H1030" s="416">
        <v>-125</v>
      </c>
      <c r="I1030" s="425" t="s">
        <v>82</v>
      </c>
      <c r="J1030" s="418">
        <v>1</v>
      </c>
      <c r="K1030" s="419">
        <v>23</v>
      </c>
      <c r="L1030" s="420"/>
      <c r="M1030" s="420"/>
      <c r="X1030" s="422"/>
      <c r="Y1030" s="422"/>
    </row>
    <row r="1031" spans="1:40" s="421" customFormat="1" x14ac:dyDescent="0.2">
      <c r="A1031" s="413" t="s">
        <v>7</v>
      </c>
      <c r="B1031" s="414">
        <v>40651</v>
      </c>
      <c r="C1031" s="414">
        <v>40647</v>
      </c>
      <c r="D1031" s="410">
        <v>2011</v>
      </c>
      <c r="E1031" s="415" t="s">
        <v>57</v>
      </c>
      <c r="F1031" s="413" t="s">
        <v>34</v>
      </c>
      <c r="G1031" s="413" t="s">
        <v>35</v>
      </c>
      <c r="H1031" s="416">
        <v>-250</v>
      </c>
      <c r="I1031" s="425" t="s">
        <v>82</v>
      </c>
      <c r="J1031" s="418">
        <v>2</v>
      </c>
      <c r="K1031" s="419">
        <v>23</v>
      </c>
      <c r="L1031" s="420"/>
      <c r="M1031" s="420"/>
      <c r="X1031" s="422"/>
      <c r="Y1031" s="422"/>
    </row>
    <row r="1032" spans="1:40" s="421" customFormat="1" x14ac:dyDescent="0.2">
      <c r="A1032" s="413" t="s">
        <v>7</v>
      </c>
      <c r="B1032" s="414">
        <v>40704</v>
      </c>
      <c r="C1032" s="414">
        <v>40704</v>
      </c>
      <c r="D1032" s="410">
        <v>2011</v>
      </c>
      <c r="E1032" s="415" t="s">
        <v>57</v>
      </c>
      <c r="F1032" s="413" t="s">
        <v>34</v>
      </c>
      <c r="G1032" s="413" t="s">
        <v>35</v>
      </c>
      <c r="H1032" s="416">
        <v>-250</v>
      </c>
      <c r="I1032" s="425" t="s">
        <v>82</v>
      </c>
      <c r="J1032" s="418">
        <v>2</v>
      </c>
      <c r="K1032" s="419">
        <v>23</v>
      </c>
      <c r="L1032" s="420"/>
      <c r="M1032" s="420"/>
      <c r="X1032" s="422"/>
      <c r="Y1032" s="422"/>
    </row>
    <row r="1033" spans="1:40" s="421" customFormat="1" x14ac:dyDescent="0.2">
      <c r="A1033" s="413" t="s">
        <v>7</v>
      </c>
      <c r="B1033" s="414">
        <v>40757</v>
      </c>
      <c r="C1033" s="414">
        <v>40753</v>
      </c>
      <c r="D1033" s="410">
        <v>2011</v>
      </c>
      <c r="E1033" s="415" t="s">
        <v>57</v>
      </c>
      <c r="F1033" s="413" t="s">
        <v>34</v>
      </c>
      <c r="G1033" s="413" t="s">
        <v>35</v>
      </c>
      <c r="H1033" s="416">
        <v>-250</v>
      </c>
      <c r="I1033" s="425" t="s">
        <v>82</v>
      </c>
      <c r="J1033" s="418">
        <v>2</v>
      </c>
      <c r="K1033" s="419">
        <v>23</v>
      </c>
      <c r="L1033" s="420"/>
      <c r="M1033" s="420"/>
      <c r="X1033" s="422"/>
      <c r="Y1033" s="422"/>
    </row>
    <row r="1034" spans="1:40" s="421" customFormat="1" x14ac:dyDescent="0.2">
      <c r="A1034" s="413" t="s">
        <v>7</v>
      </c>
      <c r="B1034" s="414">
        <v>40843</v>
      </c>
      <c r="C1034" s="414">
        <v>40843</v>
      </c>
      <c r="D1034" s="410">
        <v>2011</v>
      </c>
      <c r="E1034" s="415" t="s">
        <v>57</v>
      </c>
      <c r="F1034" s="413" t="s">
        <v>34</v>
      </c>
      <c r="G1034" s="413" t="s">
        <v>35</v>
      </c>
      <c r="H1034" s="416">
        <v>-375</v>
      </c>
      <c r="I1034" s="425" t="s">
        <v>82</v>
      </c>
      <c r="J1034" s="418">
        <v>3</v>
      </c>
      <c r="K1034" s="419">
        <v>23</v>
      </c>
      <c r="L1034" s="420"/>
      <c r="M1034" s="420"/>
      <c r="X1034" s="422"/>
      <c r="Y1034" s="422"/>
    </row>
    <row r="1035" spans="1:40" s="421" customFormat="1" x14ac:dyDescent="0.2">
      <c r="A1035" s="413" t="s">
        <v>7</v>
      </c>
      <c r="B1035" s="414">
        <v>40945</v>
      </c>
      <c r="C1035" s="414">
        <v>40944</v>
      </c>
      <c r="D1035" s="410">
        <v>2012</v>
      </c>
      <c r="E1035" s="415" t="s">
        <v>57</v>
      </c>
      <c r="F1035" s="413" t="s">
        <v>34</v>
      </c>
      <c r="G1035" s="413" t="s">
        <v>35</v>
      </c>
      <c r="H1035" s="416">
        <v>37.5</v>
      </c>
      <c r="I1035" s="425" t="s">
        <v>91</v>
      </c>
      <c r="J1035" s="418" t="s">
        <v>195</v>
      </c>
      <c r="K1035" s="419">
        <v>23</v>
      </c>
      <c r="L1035" s="420" t="s">
        <v>65</v>
      </c>
      <c r="M1035" s="420"/>
      <c r="X1035" s="422"/>
      <c r="Y1035" s="422"/>
    </row>
    <row r="1036" spans="1:40" s="421" customFormat="1" x14ac:dyDescent="0.2">
      <c r="A1036" s="413" t="s">
        <v>7</v>
      </c>
      <c r="B1036" s="414">
        <v>40945</v>
      </c>
      <c r="C1036" s="414">
        <v>40944</v>
      </c>
      <c r="D1036" s="410">
        <v>2012</v>
      </c>
      <c r="E1036" s="415" t="s">
        <v>57</v>
      </c>
      <c r="F1036" s="413" t="s">
        <v>34</v>
      </c>
      <c r="G1036" s="413" t="s">
        <v>35</v>
      </c>
      <c r="H1036" s="416">
        <v>-1500</v>
      </c>
      <c r="I1036" s="425" t="s">
        <v>82</v>
      </c>
      <c r="J1036" s="418"/>
      <c r="K1036" s="419">
        <v>23</v>
      </c>
      <c r="L1036" s="420" t="s">
        <v>65</v>
      </c>
      <c r="M1036" s="420"/>
      <c r="X1036" s="422"/>
      <c r="Y1036" s="422"/>
    </row>
    <row r="1037" spans="1:40" s="421" customFormat="1" x14ac:dyDescent="0.2">
      <c r="A1037" s="413" t="s">
        <v>7</v>
      </c>
      <c r="B1037" s="414">
        <v>40945</v>
      </c>
      <c r="C1037" s="414">
        <v>40944</v>
      </c>
      <c r="D1037" s="410">
        <v>2012</v>
      </c>
      <c r="E1037" s="415" t="s">
        <v>57</v>
      </c>
      <c r="F1037" s="413" t="s">
        <v>34</v>
      </c>
      <c r="G1037" s="413" t="s">
        <v>35</v>
      </c>
      <c r="H1037" s="416">
        <v>-125</v>
      </c>
      <c r="I1037" s="425" t="s">
        <v>82</v>
      </c>
      <c r="J1037" s="418"/>
      <c r="K1037" s="419">
        <v>23</v>
      </c>
      <c r="L1037" s="420" t="s">
        <v>92</v>
      </c>
      <c r="M1037" s="420"/>
      <c r="X1037" s="422"/>
      <c r="Y1037" s="422"/>
    </row>
    <row r="1038" spans="1:40" s="421" customFormat="1" x14ac:dyDescent="0.2">
      <c r="A1038" s="413" t="s">
        <v>7</v>
      </c>
      <c r="B1038" s="414">
        <v>41351</v>
      </c>
      <c r="C1038" s="414">
        <v>41349</v>
      </c>
      <c r="D1038" s="410">
        <v>2013</v>
      </c>
      <c r="E1038" s="415" t="s">
        <v>57</v>
      </c>
      <c r="F1038" s="413" t="s">
        <v>34</v>
      </c>
      <c r="G1038" s="413" t="s">
        <v>35</v>
      </c>
      <c r="H1038" s="416">
        <v>-500</v>
      </c>
      <c r="I1038" s="425" t="s">
        <v>82</v>
      </c>
      <c r="J1038" s="418">
        <v>4</v>
      </c>
      <c r="K1038" s="419">
        <v>23</v>
      </c>
      <c r="L1038" s="420"/>
      <c r="M1038" s="420"/>
      <c r="X1038" s="422"/>
      <c r="Y1038" s="422"/>
    </row>
    <row r="1039" spans="1:40" s="421" customFormat="1" x14ac:dyDescent="0.2">
      <c r="A1039" s="413" t="s">
        <v>7</v>
      </c>
      <c r="B1039" s="414">
        <v>41415</v>
      </c>
      <c r="C1039" s="414">
        <v>41415</v>
      </c>
      <c r="D1039" s="410">
        <v>2013</v>
      </c>
      <c r="E1039" s="415" t="s">
        <v>57</v>
      </c>
      <c r="F1039" s="413" t="s">
        <v>34</v>
      </c>
      <c r="G1039" s="413" t="s">
        <v>35</v>
      </c>
      <c r="H1039" s="416">
        <v>-375</v>
      </c>
      <c r="I1039" s="425" t="s">
        <v>82</v>
      </c>
      <c r="J1039" s="418">
        <v>3</v>
      </c>
      <c r="K1039" s="419">
        <v>23</v>
      </c>
      <c r="L1039" s="420"/>
      <c r="M1039" s="420"/>
      <c r="X1039" s="422"/>
      <c r="Y1039" s="422"/>
    </row>
    <row r="1040" spans="1:40" s="421" customFormat="1" x14ac:dyDescent="0.2">
      <c r="A1040" s="413" t="s">
        <v>7</v>
      </c>
      <c r="B1040" s="414">
        <v>41505</v>
      </c>
      <c r="C1040" s="414">
        <v>41505</v>
      </c>
      <c r="D1040" s="410">
        <v>2013</v>
      </c>
      <c r="E1040" s="415" t="s">
        <v>57</v>
      </c>
      <c r="F1040" s="413" t="s">
        <v>34</v>
      </c>
      <c r="G1040" s="413" t="s">
        <v>35</v>
      </c>
      <c r="H1040" s="416">
        <v>-250</v>
      </c>
      <c r="I1040" s="425" t="s">
        <v>82</v>
      </c>
      <c r="J1040" s="418">
        <v>2</v>
      </c>
      <c r="K1040" s="419">
        <v>23</v>
      </c>
      <c r="L1040" s="420"/>
      <c r="M1040" s="420"/>
      <c r="X1040" s="422"/>
      <c r="Y1040" s="422"/>
    </row>
    <row r="1041" spans="1:25" s="421" customFormat="1" x14ac:dyDescent="0.2">
      <c r="A1041" s="413" t="s">
        <v>7</v>
      </c>
      <c r="B1041" s="414">
        <v>41641</v>
      </c>
      <c r="C1041" s="414">
        <v>41641</v>
      </c>
      <c r="D1041" s="410">
        <v>2014</v>
      </c>
      <c r="E1041" s="415" t="s">
        <v>57</v>
      </c>
      <c r="F1041" s="413" t="s">
        <v>34</v>
      </c>
      <c r="G1041" s="413" t="s">
        <v>35</v>
      </c>
      <c r="H1041" s="416">
        <v>-125</v>
      </c>
      <c r="I1041" s="425" t="s">
        <v>82</v>
      </c>
      <c r="J1041" s="418">
        <v>1</v>
      </c>
      <c r="K1041" s="419">
        <v>23</v>
      </c>
      <c r="L1041" s="420"/>
      <c r="M1041" s="420"/>
      <c r="X1041" s="422"/>
      <c r="Y1041" s="422"/>
    </row>
    <row r="1042" spans="1:25" s="421" customFormat="1" x14ac:dyDescent="0.2">
      <c r="A1042" s="413" t="s">
        <v>7</v>
      </c>
      <c r="B1042" s="414">
        <v>41641</v>
      </c>
      <c r="C1042" s="414">
        <v>41641</v>
      </c>
      <c r="D1042" s="410">
        <v>2014</v>
      </c>
      <c r="E1042" s="415" t="s">
        <v>57</v>
      </c>
      <c r="F1042" s="413" t="s">
        <v>34</v>
      </c>
      <c r="G1042" s="413" t="s">
        <v>35</v>
      </c>
      <c r="H1042" s="416">
        <v>-125</v>
      </c>
      <c r="I1042" s="425" t="s">
        <v>82</v>
      </c>
      <c r="J1042" s="418">
        <v>1</v>
      </c>
      <c r="K1042" s="419">
        <v>23</v>
      </c>
      <c r="L1042" s="420"/>
      <c r="M1042" s="420"/>
      <c r="X1042" s="422"/>
      <c r="Y1042" s="422"/>
    </row>
    <row r="1043" spans="1:25" s="421" customFormat="1" x14ac:dyDescent="0.2">
      <c r="A1043" s="413" t="s">
        <v>7</v>
      </c>
      <c r="B1043" s="414">
        <v>41641</v>
      </c>
      <c r="C1043" s="414">
        <v>41641</v>
      </c>
      <c r="D1043" s="410">
        <v>2014</v>
      </c>
      <c r="E1043" s="415" t="s">
        <v>57</v>
      </c>
      <c r="F1043" s="413" t="s">
        <v>34</v>
      </c>
      <c r="G1043" s="413" t="s">
        <v>35</v>
      </c>
      <c r="H1043" s="416">
        <v>-125</v>
      </c>
      <c r="I1043" s="425" t="s">
        <v>82</v>
      </c>
      <c r="J1043" s="418">
        <v>1</v>
      </c>
      <c r="K1043" s="419">
        <v>23</v>
      </c>
      <c r="L1043" s="420"/>
      <c r="M1043" s="420"/>
      <c r="X1043" s="422"/>
      <c r="Y1043" s="422"/>
    </row>
    <row r="1044" spans="1:25" s="421" customFormat="1" x14ac:dyDescent="0.2">
      <c r="A1044" s="413" t="s">
        <v>7</v>
      </c>
      <c r="B1044" s="414">
        <v>41780</v>
      </c>
      <c r="C1044" s="414">
        <v>41765</v>
      </c>
      <c r="D1044" s="410">
        <v>2014</v>
      </c>
      <c r="E1044" s="415" t="s">
        <v>57</v>
      </c>
      <c r="F1044" s="413" t="s">
        <v>34</v>
      </c>
      <c r="G1044" s="413" t="s">
        <v>35</v>
      </c>
      <c r="H1044" s="416">
        <v>100</v>
      </c>
      <c r="I1044" s="425" t="s">
        <v>91</v>
      </c>
      <c r="J1044" s="418" t="s">
        <v>193</v>
      </c>
      <c r="K1044" s="419">
        <v>23</v>
      </c>
      <c r="L1044" s="420"/>
      <c r="M1044" s="420"/>
      <c r="X1044" s="422"/>
      <c r="Y1044" s="422"/>
    </row>
    <row r="1045" spans="1:25" s="421" customFormat="1" x14ac:dyDescent="0.2">
      <c r="A1045" s="413" t="s">
        <v>7</v>
      </c>
      <c r="B1045" s="414">
        <v>41780</v>
      </c>
      <c r="C1045" s="414">
        <v>41765</v>
      </c>
      <c r="D1045" s="410">
        <v>2014</v>
      </c>
      <c r="E1045" s="415" t="s">
        <v>57</v>
      </c>
      <c r="F1045" s="413" t="s">
        <v>34</v>
      </c>
      <c r="G1045" s="413" t="s">
        <v>35</v>
      </c>
      <c r="H1045" s="416">
        <v>-1500</v>
      </c>
      <c r="I1045" s="425" t="s">
        <v>82</v>
      </c>
      <c r="J1045" s="418" t="s">
        <v>193</v>
      </c>
      <c r="K1045" s="419">
        <v>23</v>
      </c>
      <c r="L1045" s="420"/>
      <c r="M1045" s="420"/>
      <c r="X1045" s="422"/>
      <c r="Y1045" s="422"/>
    </row>
    <row r="1046" spans="1:25" s="421" customFormat="1" x14ac:dyDescent="0.2">
      <c r="A1046" s="413" t="s">
        <v>7</v>
      </c>
      <c r="B1046" s="414">
        <v>42117</v>
      </c>
      <c r="C1046" s="414">
        <v>42117</v>
      </c>
      <c r="D1046" s="410">
        <v>2015</v>
      </c>
      <c r="E1046" s="415" t="s">
        <v>57</v>
      </c>
      <c r="F1046" s="413" t="s">
        <v>34</v>
      </c>
      <c r="G1046" s="413" t="s">
        <v>35</v>
      </c>
      <c r="H1046" s="416">
        <v>100</v>
      </c>
      <c r="I1046" s="425" t="s">
        <v>91</v>
      </c>
      <c r="J1046" s="418" t="s">
        <v>198</v>
      </c>
      <c r="K1046" s="419">
        <v>23</v>
      </c>
      <c r="M1046" s="420" t="s">
        <v>269</v>
      </c>
      <c r="X1046" s="422"/>
      <c r="Y1046" s="422"/>
    </row>
    <row r="1047" spans="1:25" s="421" customFormat="1" x14ac:dyDescent="0.2">
      <c r="A1047" s="413" t="s">
        <v>7</v>
      </c>
      <c r="B1047" s="414">
        <v>42117</v>
      </c>
      <c r="C1047" s="414">
        <v>42117</v>
      </c>
      <c r="D1047" s="410">
        <v>2015</v>
      </c>
      <c r="E1047" s="415" t="s">
        <v>57</v>
      </c>
      <c r="F1047" s="413" t="s">
        <v>34</v>
      </c>
      <c r="G1047" s="413" t="s">
        <v>35</v>
      </c>
      <c r="H1047" s="416">
        <v>-1500</v>
      </c>
      <c r="I1047" s="425" t="s">
        <v>82</v>
      </c>
      <c r="J1047" s="418" t="s">
        <v>198</v>
      </c>
      <c r="K1047" s="419">
        <v>23</v>
      </c>
      <c r="M1047" s="420" t="s">
        <v>269</v>
      </c>
      <c r="X1047" s="422"/>
      <c r="Y1047" s="422"/>
    </row>
    <row r="1048" spans="1:25" s="421" customFormat="1" x14ac:dyDescent="0.2">
      <c r="A1048" s="413" t="s">
        <v>7</v>
      </c>
      <c r="B1048" s="414">
        <v>42466</v>
      </c>
      <c r="C1048" s="414">
        <v>42466</v>
      </c>
      <c r="D1048" s="410">
        <v>2016</v>
      </c>
      <c r="E1048" s="415" t="s">
        <v>57</v>
      </c>
      <c r="F1048" s="413" t="s">
        <v>34</v>
      </c>
      <c r="G1048" s="413" t="s">
        <v>35</v>
      </c>
      <c r="H1048" s="416">
        <v>-300</v>
      </c>
      <c r="I1048" s="425" t="s">
        <v>82</v>
      </c>
      <c r="J1048" s="462">
        <v>3</v>
      </c>
      <c r="K1048" s="423">
        <v>23</v>
      </c>
      <c r="L1048" s="420"/>
      <c r="M1048" s="420"/>
      <c r="N1048" s="424"/>
      <c r="O1048" s="424"/>
      <c r="P1048" s="424"/>
      <c r="Q1048" s="424"/>
      <c r="R1048" s="424"/>
      <c r="X1048" s="422"/>
      <c r="Y1048" s="422"/>
    </row>
    <row r="1049" spans="1:25" s="421" customFormat="1" x14ac:dyDescent="0.2">
      <c r="A1049" s="413" t="s">
        <v>7</v>
      </c>
      <c r="B1049" s="414">
        <v>42655</v>
      </c>
      <c r="C1049" s="414">
        <v>42633</v>
      </c>
      <c r="D1049" s="410">
        <v>2016</v>
      </c>
      <c r="E1049" s="415" t="s">
        <v>57</v>
      </c>
      <c r="F1049" s="413" t="s">
        <v>34</v>
      </c>
      <c r="G1049" s="413" t="s">
        <v>35</v>
      </c>
      <c r="H1049" s="416">
        <v>-600</v>
      </c>
      <c r="I1049" s="425" t="s">
        <v>82</v>
      </c>
      <c r="J1049" s="462">
        <v>6</v>
      </c>
      <c r="K1049" s="423">
        <v>23</v>
      </c>
      <c r="L1049" s="420"/>
      <c r="M1049" s="420"/>
      <c r="N1049" s="424"/>
      <c r="O1049" s="424"/>
      <c r="P1049" s="424"/>
      <c r="Q1049" s="424"/>
      <c r="R1049" s="424"/>
      <c r="S1049" s="424"/>
      <c r="X1049" s="422"/>
      <c r="Y1049" s="422"/>
    </row>
    <row r="1050" spans="1:25" s="421" customFormat="1" x14ac:dyDescent="0.2">
      <c r="A1050" s="413" t="s">
        <v>7</v>
      </c>
      <c r="B1050" s="414">
        <v>42683</v>
      </c>
      <c r="C1050" s="414">
        <v>42679</v>
      </c>
      <c r="D1050" s="410">
        <v>2016</v>
      </c>
      <c r="E1050" s="415" t="s">
        <v>31</v>
      </c>
      <c r="F1050" s="413" t="s">
        <v>34</v>
      </c>
      <c r="G1050" s="413" t="s">
        <v>35</v>
      </c>
      <c r="H1050" s="416">
        <v>-1200</v>
      </c>
      <c r="I1050" s="425" t="s">
        <v>82</v>
      </c>
      <c r="J1050" s="418" t="s">
        <v>200</v>
      </c>
      <c r="K1050" s="419">
        <v>23</v>
      </c>
      <c r="M1050" s="420" t="s">
        <v>262</v>
      </c>
      <c r="S1050" s="424"/>
      <c r="X1050" s="422"/>
      <c r="Y1050" s="422"/>
    </row>
    <row r="1051" spans="1:25" s="421" customFormat="1" x14ac:dyDescent="0.2">
      <c r="A1051" s="413" t="s">
        <v>7</v>
      </c>
      <c r="B1051" s="414">
        <v>42683</v>
      </c>
      <c r="C1051" s="414">
        <v>42679</v>
      </c>
      <c r="D1051" s="410">
        <v>2016</v>
      </c>
      <c r="E1051" s="415" t="s">
        <v>31</v>
      </c>
      <c r="F1051" s="413" t="s">
        <v>34</v>
      </c>
      <c r="G1051" s="413" t="s">
        <v>35</v>
      </c>
      <c r="H1051" s="416">
        <v>-200</v>
      </c>
      <c r="I1051" s="425" t="s">
        <v>82</v>
      </c>
      <c r="J1051" s="418" t="s">
        <v>261</v>
      </c>
      <c r="K1051" s="419">
        <v>23</v>
      </c>
      <c r="L1051" s="420" t="s">
        <v>325</v>
      </c>
      <c r="M1051" s="420"/>
      <c r="S1051" s="424"/>
      <c r="X1051" s="422"/>
      <c r="Y1051" s="422"/>
    </row>
    <row r="1052" spans="1:25" s="421" customFormat="1" x14ac:dyDescent="0.2">
      <c r="A1052" s="413" t="s">
        <v>7</v>
      </c>
      <c r="B1052" s="414">
        <v>43153</v>
      </c>
      <c r="C1052" s="414">
        <v>43153</v>
      </c>
      <c r="D1052" s="410">
        <v>2018</v>
      </c>
      <c r="E1052" s="415" t="s">
        <v>31</v>
      </c>
      <c r="F1052" s="410" t="s">
        <v>34</v>
      </c>
      <c r="G1052" s="413" t="s">
        <v>35</v>
      </c>
      <c r="H1052" s="416">
        <v>100</v>
      </c>
      <c r="I1052" s="425" t="s">
        <v>91</v>
      </c>
      <c r="J1052" s="418" t="s">
        <v>201</v>
      </c>
      <c r="K1052" s="419">
        <v>23</v>
      </c>
      <c r="L1052" s="420"/>
      <c r="M1052" s="420"/>
      <c r="S1052" s="424"/>
      <c r="X1052" s="422"/>
      <c r="Y1052" s="422"/>
    </row>
    <row r="1053" spans="1:25" s="421" customFormat="1" x14ac:dyDescent="0.2">
      <c r="A1053" s="413" t="s">
        <v>7</v>
      </c>
      <c r="B1053" s="414">
        <v>43153</v>
      </c>
      <c r="C1053" s="414">
        <v>43153</v>
      </c>
      <c r="D1053" s="410">
        <v>2018</v>
      </c>
      <c r="E1053" s="415" t="s">
        <v>31</v>
      </c>
      <c r="F1053" s="410" t="s">
        <v>34</v>
      </c>
      <c r="G1053" s="413" t="s">
        <v>35</v>
      </c>
      <c r="H1053" s="416">
        <v>-1200</v>
      </c>
      <c r="I1053" s="425" t="s">
        <v>82</v>
      </c>
      <c r="J1053" s="418" t="s">
        <v>201</v>
      </c>
      <c r="K1053" s="419">
        <v>23</v>
      </c>
      <c r="L1053" s="420"/>
      <c r="M1053" s="420"/>
      <c r="S1053" s="424"/>
      <c r="X1053" s="422"/>
      <c r="Y1053" s="422"/>
    </row>
    <row r="1054" spans="1:25" s="421" customFormat="1" x14ac:dyDescent="0.2">
      <c r="A1054" s="413" t="s">
        <v>7</v>
      </c>
      <c r="B1054" s="414">
        <v>43276</v>
      </c>
      <c r="C1054" s="414">
        <v>43273</v>
      </c>
      <c r="D1054" s="410">
        <v>2018</v>
      </c>
      <c r="E1054" s="415" t="s">
        <v>31</v>
      </c>
      <c r="F1054" s="413" t="s">
        <v>34</v>
      </c>
      <c r="G1054" s="413" t="s">
        <v>35</v>
      </c>
      <c r="H1054" s="416">
        <v>-90</v>
      </c>
      <c r="I1054" s="425" t="s">
        <v>389</v>
      </c>
      <c r="J1054" s="418"/>
      <c r="K1054" s="419">
        <v>23</v>
      </c>
      <c r="L1054" s="420"/>
      <c r="M1054" s="420"/>
      <c r="S1054" s="424"/>
    </row>
    <row r="1055" spans="1:25" s="421" customFormat="1" x14ac:dyDescent="0.2">
      <c r="A1055" s="413" t="s">
        <v>7</v>
      </c>
      <c r="B1055" s="414">
        <v>43454</v>
      </c>
      <c r="C1055" s="414">
        <v>43453</v>
      </c>
      <c r="D1055" s="410">
        <v>2018</v>
      </c>
      <c r="E1055" s="415" t="s">
        <v>31</v>
      </c>
      <c r="F1055" s="413" t="s">
        <v>34</v>
      </c>
      <c r="G1055" s="413" t="s">
        <v>35</v>
      </c>
      <c r="H1055" s="416">
        <v>-137.5</v>
      </c>
      <c r="I1055" s="420" t="s">
        <v>391</v>
      </c>
      <c r="J1055" s="428"/>
      <c r="K1055" s="419">
        <v>23</v>
      </c>
      <c r="L1055" s="420"/>
      <c r="M1055" s="420"/>
      <c r="N1055" s="424"/>
      <c r="O1055" s="424"/>
      <c r="P1055" s="424"/>
      <c r="Q1055" s="424"/>
      <c r="R1055" s="424"/>
      <c r="S1055" s="424"/>
    </row>
    <row r="1056" spans="1:25" s="421" customFormat="1" x14ac:dyDescent="0.2">
      <c r="A1056" s="413" t="s">
        <v>7</v>
      </c>
      <c r="B1056" s="414">
        <v>43493</v>
      </c>
      <c r="C1056" s="414">
        <v>43490</v>
      </c>
      <c r="D1056" s="410">
        <v>2019</v>
      </c>
      <c r="E1056" s="415" t="s">
        <v>31</v>
      </c>
      <c r="F1056" s="413" t="s">
        <v>34</v>
      </c>
      <c r="G1056" s="413" t="s">
        <v>35</v>
      </c>
      <c r="H1056" s="416">
        <v>-85.71</v>
      </c>
      <c r="I1056" s="420" t="s">
        <v>391</v>
      </c>
      <c r="J1056" s="428"/>
      <c r="K1056" s="419">
        <v>23</v>
      </c>
      <c r="L1056" s="420"/>
      <c r="M1056" s="420"/>
      <c r="N1056" s="424"/>
      <c r="O1056" s="424"/>
      <c r="P1056" s="424"/>
      <c r="Q1056" s="424"/>
      <c r="R1056" s="424"/>
      <c r="S1056" s="424"/>
    </row>
    <row r="1057" spans="1:40" s="421" customFormat="1" x14ac:dyDescent="0.2">
      <c r="A1057" s="413"/>
      <c r="B1057" s="414">
        <v>43581</v>
      </c>
      <c r="C1057" s="414">
        <v>43581</v>
      </c>
      <c r="D1057" s="410">
        <v>2019</v>
      </c>
      <c r="E1057" s="415" t="s">
        <v>31</v>
      </c>
      <c r="F1057" s="413" t="s">
        <v>34</v>
      </c>
      <c r="G1057" s="413" t="s">
        <v>49</v>
      </c>
      <c r="H1057" s="416">
        <v>-300</v>
      </c>
      <c r="I1057" s="420" t="s">
        <v>375</v>
      </c>
      <c r="J1057" s="428" t="s">
        <v>224</v>
      </c>
      <c r="K1057" s="419">
        <v>23</v>
      </c>
      <c r="L1057" s="432" t="s">
        <v>334</v>
      </c>
      <c r="M1057" s="432" t="s">
        <v>302</v>
      </c>
      <c r="N1057" s="424"/>
      <c r="O1057" s="424"/>
      <c r="P1057" s="424"/>
      <c r="Q1057" s="424"/>
      <c r="R1057" s="424"/>
      <c r="S1057" s="424"/>
    </row>
    <row r="1058" spans="1:40" s="421" customFormat="1" x14ac:dyDescent="0.2">
      <c r="A1058" s="413"/>
      <c r="B1058" s="414">
        <v>43581</v>
      </c>
      <c r="C1058" s="414">
        <v>43581</v>
      </c>
      <c r="D1058" s="410">
        <v>2019</v>
      </c>
      <c r="E1058" s="415" t="s">
        <v>31</v>
      </c>
      <c r="F1058" s="413" t="s">
        <v>34</v>
      </c>
      <c r="G1058" s="413" t="s">
        <v>49</v>
      </c>
      <c r="H1058" s="416">
        <v>-1200</v>
      </c>
      <c r="I1058" s="420" t="s">
        <v>82</v>
      </c>
      <c r="J1058" s="418" t="s">
        <v>202</v>
      </c>
      <c r="K1058" s="419">
        <v>23</v>
      </c>
      <c r="L1058" s="432" t="s">
        <v>334</v>
      </c>
      <c r="M1058" s="432"/>
      <c r="N1058" s="424"/>
      <c r="O1058" s="424"/>
      <c r="P1058" s="424"/>
      <c r="Q1058" s="424"/>
      <c r="R1058" s="424"/>
      <c r="S1058" s="424"/>
      <c r="X1058" s="422"/>
      <c r="Y1058" s="422"/>
    </row>
    <row r="1059" spans="1:40" s="421" customFormat="1" x14ac:dyDescent="0.2">
      <c r="A1059" s="413" t="s">
        <v>7</v>
      </c>
      <c r="B1059" s="414">
        <v>43151</v>
      </c>
      <c r="C1059" s="414">
        <v>43146</v>
      </c>
      <c r="D1059" s="410">
        <v>2018</v>
      </c>
      <c r="E1059" s="415" t="s">
        <v>30</v>
      </c>
      <c r="F1059" s="410" t="s">
        <v>34</v>
      </c>
      <c r="G1059" s="413" t="s">
        <v>35</v>
      </c>
      <c r="H1059" s="416">
        <v>100</v>
      </c>
      <c r="I1059" s="425" t="s">
        <v>91</v>
      </c>
      <c r="J1059" s="418" t="s">
        <v>201</v>
      </c>
      <c r="K1059" s="423">
        <v>24</v>
      </c>
      <c r="L1059" s="420" t="s">
        <v>55</v>
      </c>
      <c r="M1059" s="420"/>
      <c r="S1059" s="424"/>
      <c r="X1059" s="422"/>
      <c r="Y1059" s="422"/>
    </row>
    <row r="1060" spans="1:40" s="421" customFormat="1" x14ac:dyDescent="0.2">
      <c r="A1060" s="413" t="s">
        <v>7</v>
      </c>
      <c r="B1060" s="414">
        <v>43151</v>
      </c>
      <c r="C1060" s="414">
        <v>43146</v>
      </c>
      <c r="D1060" s="410">
        <v>2018</v>
      </c>
      <c r="E1060" s="415" t="s">
        <v>30</v>
      </c>
      <c r="F1060" s="410" t="s">
        <v>34</v>
      </c>
      <c r="G1060" s="413" t="s">
        <v>35</v>
      </c>
      <c r="H1060" s="416">
        <v>-1100</v>
      </c>
      <c r="I1060" s="425" t="s">
        <v>82</v>
      </c>
      <c r="J1060" s="418" t="s">
        <v>201</v>
      </c>
      <c r="K1060" s="423">
        <v>24</v>
      </c>
      <c r="L1060" s="420" t="s">
        <v>55</v>
      </c>
      <c r="M1060" s="420"/>
      <c r="S1060" s="424"/>
      <c r="X1060" s="422"/>
      <c r="Y1060" s="422"/>
      <c r="AK1060" s="437"/>
      <c r="AL1060" s="437"/>
    </row>
    <row r="1061" spans="1:40" s="421" customFormat="1" x14ac:dyDescent="0.2">
      <c r="A1061" s="413" t="s">
        <v>7</v>
      </c>
      <c r="B1061" s="414">
        <v>43153</v>
      </c>
      <c r="C1061" s="414">
        <v>43153</v>
      </c>
      <c r="D1061" s="410">
        <v>2018</v>
      </c>
      <c r="E1061" s="415" t="s">
        <v>30</v>
      </c>
      <c r="F1061" s="410" t="s">
        <v>34</v>
      </c>
      <c r="G1061" s="413" t="s">
        <v>35</v>
      </c>
      <c r="H1061" s="416">
        <v>-200</v>
      </c>
      <c r="I1061" s="425" t="s">
        <v>82</v>
      </c>
      <c r="J1061" s="462">
        <v>2</v>
      </c>
      <c r="K1061" s="423">
        <v>24</v>
      </c>
      <c r="L1061" s="420"/>
      <c r="M1061" s="420"/>
      <c r="N1061" s="424"/>
      <c r="O1061" s="424"/>
      <c r="P1061" s="424"/>
      <c r="Q1061" s="424"/>
      <c r="R1061" s="424"/>
      <c r="S1061" s="424"/>
      <c r="X1061" s="422"/>
      <c r="Y1061" s="422"/>
    </row>
    <row r="1062" spans="1:40" s="421" customFormat="1" x14ac:dyDescent="0.2">
      <c r="A1062" s="413" t="s">
        <v>7</v>
      </c>
      <c r="B1062" s="414">
        <v>43454</v>
      </c>
      <c r="C1062" s="414">
        <v>43453</v>
      </c>
      <c r="D1062" s="410">
        <v>2018</v>
      </c>
      <c r="E1062" s="415" t="s">
        <v>30</v>
      </c>
      <c r="F1062" s="413" t="s">
        <v>34</v>
      </c>
      <c r="G1062" s="413" t="s">
        <v>35</v>
      </c>
      <c r="H1062" s="416">
        <v>-145</v>
      </c>
      <c r="I1062" s="425" t="s">
        <v>386</v>
      </c>
      <c r="J1062" s="418"/>
      <c r="K1062" s="419">
        <v>24</v>
      </c>
      <c r="L1062" s="433" t="s">
        <v>351</v>
      </c>
      <c r="M1062" s="433" t="s">
        <v>307</v>
      </c>
    </row>
    <row r="1063" spans="1:40" s="421" customFormat="1" x14ac:dyDescent="0.2">
      <c r="A1063" s="413" t="s">
        <v>7</v>
      </c>
      <c r="B1063" s="414">
        <v>43594</v>
      </c>
      <c r="C1063" s="414">
        <v>43592</v>
      </c>
      <c r="D1063" s="410">
        <v>2019</v>
      </c>
      <c r="E1063" s="415" t="s">
        <v>30</v>
      </c>
      <c r="F1063" s="413" t="s">
        <v>34</v>
      </c>
      <c r="G1063" s="413" t="s">
        <v>35</v>
      </c>
      <c r="H1063" s="416">
        <v>-300</v>
      </c>
      <c r="I1063" s="425" t="s">
        <v>82</v>
      </c>
      <c r="J1063" s="462">
        <v>3</v>
      </c>
      <c r="K1063" s="423">
        <v>24</v>
      </c>
      <c r="L1063" s="420"/>
      <c r="M1063" s="420"/>
      <c r="N1063" s="424"/>
      <c r="O1063" s="424"/>
      <c r="P1063" s="424"/>
      <c r="Q1063" s="424"/>
      <c r="R1063" s="424"/>
      <c r="S1063" s="424"/>
      <c r="X1063" s="422"/>
      <c r="Y1063" s="422"/>
    </row>
    <row r="1064" spans="1:40" s="421" customFormat="1" x14ac:dyDescent="0.2">
      <c r="A1064" s="413" t="s">
        <v>7</v>
      </c>
      <c r="B1064" s="414">
        <v>43594</v>
      </c>
      <c r="C1064" s="414">
        <v>43592</v>
      </c>
      <c r="D1064" s="410">
        <v>2019</v>
      </c>
      <c r="E1064" s="415" t="s">
        <v>30</v>
      </c>
      <c r="F1064" s="413" t="s">
        <v>34</v>
      </c>
      <c r="G1064" s="413" t="s">
        <v>35</v>
      </c>
      <c r="H1064" s="416">
        <v>-300</v>
      </c>
      <c r="I1064" s="425" t="s">
        <v>82</v>
      </c>
      <c r="J1064" s="462">
        <v>3</v>
      </c>
      <c r="K1064" s="423">
        <v>24</v>
      </c>
      <c r="L1064" s="420"/>
      <c r="M1064" s="420"/>
      <c r="N1064" s="424"/>
      <c r="O1064" s="424"/>
      <c r="P1064" s="424"/>
      <c r="Q1064" s="424"/>
      <c r="R1064" s="424"/>
      <c r="S1064" s="424"/>
      <c r="X1064" s="422"/>
      <c r="Y1064" s="422"/>
    </row>
    <row r="1065" spans="1:40" s="421" customFormat="1" x14ac:dyDescent="0.2">
      <c r="A1065" s="413" t="s">
        <v>7</v>
      </c>
      <c r="B1065" s="414">
        <v>43635</v>
      </c>
      <c r="C1065" s="414">
        <v>43633</v>
      </c>
      <c r="D1065" s="410">
        <v>2019</v>
      </c>
      <c r="E1065" s="415" t="s">
        <v>30</v>
      </c>
      <c r="F1065" s="413" t="s">
        <v>34</v>
      </c>
      <c r="G1065" s="413" t="s">
        <v>35</v>
      </c>
      <c r="H1065" s="416">
        <v>-300</v>
      </c>
      <c r="I1065" s="425" t="s">
        <v>82</v>
      </c>
      <c r="J1065" s="462">
        <v>3</v>
      </c>
      <c r="K1065" s="423">
        <v>24</v>
      </c>
      <c r="L1065" s="420"/>
      <c r="M1065" s="420"/>
      <c r="N1065" s="424"/>
      <c r="O1065" s="424"/>
      <c r="P1065" s="424"/>
      <c r="Q1065" s="424"/>
      <c r="R1065" s="424"/>
      <c r="S1065" s="424"/>
      <c r="X1065" s="422"/>
      <c r="Y1065" s="422"/>
    </row>
    <row r="1066" spans="1:40" s="421" customFormat="1" x14ac:dyDescent="0.2">
      <c r="A1066" s="413" t="s">
        <v>7</v>
      </c>
      <c r="B1066" s="414">
        <v>43728</v>
      </c>
      <c r="C1066" s="414">
        <v>43726</v>
      </c>
      <c r="D1066" s="410">
        <v>2019</v>
      </c>
      <c r="E1066" s="415" t="s">
        <v>30</v>
      </c>
      <c r="F1066" s="414" t="s">
        <v>34</v>
      </c>
      <c r="G1066" s="413" t="s">
        <v>35</v>
      </c>
      <c r="H1066" s="416">
        <v>-300</v>
      </c>
      <c r="I1066" s="425" t="s">
        <v>82</v>
      </c>
      <c r="J1066" s="462">
        <v>3</v>
      </c>
      <c r="K1066" s="423">
        <v>24</v>
      </c>
      <c r="L1066" s="420"/>
      <c r="M1066" s="420"/>
      <c r="N1066" s="424"/>
      <c r="O1066" s="424"/>
      <c r="P1066" s="424"/>
      <c r="Q1066" s="424"/>
      <c r="R1066" s="424"/>
      <c r="S1066" s="424"/>
      <c r="X1066" s="422"/>
      <c r="Y1066" s="422"/>
    </row>
    <row r="1067" spans="1:40" s="421" customFormat="1" x14ac:dyDescent="0.2">
      <c r="A1067" s="413"/>
      <c r="B1067" s="414">
        <v>43507</v>
      </c>
      <c r="C1067" s="414">
        <v>43507</v>
      </c>
      <c r="D1067" s="410">
        <v>2019</v>
      </c>
      <c r="E1067" s="415" t="s">
        <v>43</v>
      </c>
      <c r="F1067" s="413" t="s">
        <v>34</v>
      </c>
      <c r="G1067" s="413" t="s">
        <v>47</v>
      </c>
      <c r="H1067" s="416">
        <v>-250</v>
      </c>
      <c r="I1067" s="417" t="s">
        <v>387</v>
      </c>
      <c r="J1067" s="418"/>
      <c r="K1067" s="419">
        <v>25</v>
      </c>
      <c r="L1067" s="420" t="s">
        <v>183</v>
      </c>
      <c r="M1067" s="433" t="s">
        <v>303</v>
      </c>
    </row>
    <row r="1068" spans="1:40" s="453" customFormat="1" x14ac:dyDescent="0.2">
      <c r="A1068" s="413"/>
      <c r="B1068" s="414">
        <v>43507</v>
      </c>
      <c r="C1068" s="414">
        <v>43507</v>
      </c>
      <c r="D1068" s="410">
        <v>2019</v>
      </c>
      <c r="E1068" s="415" t="s">
        <v>43</v>
      </c>
      <c r="F1068" s="413" t="s">
        <v>34</v>
      </c>
      <c r="G1068" s="413" t="s">
        <v>47</v>
      </c>
      <c r="H1068" s="416">
        <v>-250</v>
      </c>
      <c r="I1068" s="417" t="s">
        <v>376</v>
      </c>
      <c r="J1068" s="418"/>
      <c r="K1068" s="419">
        <v>25</v>
      </c>
      <c r="L1068" s="420" t="s">
        <v>183</v>
      </c>
      <c r="M1068" s="433" t="s">
        <v>303</v>
      </c>
      <c r="N1068" s="421"/>
      <c r="O1068" s="421"/>
      <c r="P1068" s="421"/>
      <c r="Q1068" s="421"/>
      <c r="R1068" s="421"/>
      <c r="S1068" s="421"/>
      <c r="T1068" s="421"/>
      <c r="U1068" s="421"/>
      <c r="V1068" s="421"/>
      <c r="W1068" s="421"/>
      <c r="X1068" s="421"/>
      <c r="Y1068" s="421"/>
      <c r="Z1068" s="421"/>
      <c r="AA1068" s="421"/>
      <c r="AB1068" s="421"/>
      <c r="AC1068" s="421"/>
      <c r="AD1068" s="421"/>
      <c r="AE1068" s="421"/>
      <c r="AF1068" s="421"/>
      <c r="AG1068" s="421"/>
      <c r="AH1068" s="421"/>
      <c r="AI1068" s="421"/>
      <c r="AJ1068" s="421"/>
      <c r="AK1068" s="421"/>
      <c r="AL1068" s="421"/>
      <c r="AM1068" s="421"/>
      <c r="AN1068" s="421"/>
    </row>
    <row r="1069" spans="1:40" s="421" customFormat="1" x14ac:dyDescent="0.2">
      <c r="A1069" s="413" t="s">
        <v>7</v>
      </c>
      <c r="B1069" s="414">
        <v>43508</v>
      </c>
      <c r="C1069" s="414">
        <v>43506</v>
      </c>
      <c r="D1069" s="410">
        <v>2019</v>
      </c>
      <c r="E1069" s="415" t="s">
        <v>43</v>
      </c>
      <c r="F1069" s="414" t="s">
        <v>34</v>
      </c>
      <c r="G1069" s="413" t="s">
        <v>35</v>
      </c>
      <c r="H1069" s="416">
        <v>-300</v>
      </c>
      <c r="I1069" s="425" t="s">
        <v>82</v>
      </c>
      <c r="J1069" s="418" t="s">
        <v>290</v>
      </c>
      <c r="K1069" s="419">
        <v>25</v>
      </c>
      <c r="L1069" s="420"/>
      <c r="M1069" s="420"/>
      <c r="N1069" s="424"/>
      <c r="O1069" s="424"/>
      <c r="P1069" s="424"/>
      <c r="Q1069" s="424"/>
      <c r="R1069" s="424"/>
      <c r="S1069" s="424"/>
      <c r="X1069" s="422"/>
      <c r="Y1069" s="422"/>
    </row>
    <row r="1070" spans="1:40" s="421" customFormat="1" x14ac:dyDescent="0.2">
      <c r="A1070" s="410"/>
      <c r="B1070" s="414">
        <v>39171</v>
      </c>
      <c r="C1070" s="414">
        <v>39171</v>
      </c>
      <c r="D1070" s="410">
        <v>2007</v>
      </c>
      <c r="E1070" s="415" t="s">
        <v>37</v>
      </c>
      <c r="F1070" s="410" t="s">
        <v>74</v>
      </c>
      <c r="G1070" s="413" t="s">
        <v>37</v>
      </c>
      <c r="H1070" s="416">
        <v>-0.13</v>
      </c>
      <c r="I1070" s="425" t="s">
        <v>85</v>
      </c>
      <c r="J1070" s="462"/>
      <c r="K1070" s="423" t="s">
        <v>182</v>
      </c>
      <c r="N1070" s="424"/>
      <c r="O1070" s="424"/>
    </row>
    <row r="1071" spans="1:40" s="421" customFormat="1" x14ac:dyDescent="0.2">
      <c r="A1071" s="410"/>
      <c r="B1071" s="414">
        <v>39202</v>
      </c>
      <c r="C1071" s="414">
        <v>39202</v>
      </c>
      <c r="D1071" s="410">
        <v>2007</v>
      </c>
      <c r="E1071" s="415" t="s">
        <v>37</v>
      </c>
      <c r="F1071" s="410" t="s">
        <v>74</v>
      </c>
      <c r="G1071" s="413" t="s">
        <v>37</v>
      </c>
      <c r="H1071" s="416">
        <v>-1.03</v>
      </c>
      <c r="I1071" s="425" t="s">
        <v>85</v>
      </c>
      <c r="J1071" s="462"/>
      <c r="K1071" s="423" t="s">
        <v>182</v>
      </c>
      <c r="N1071" s="424"/>
      <c r="O1071" s="424"/>
    </row>
    <row r="1072" spans="1:40" s="421" customFormat="1" x14ac:dyDescent="0.2">
      <c r="A1072" s="410"/>
      <c r="B1072" s="414">
        <v>39233</v>
      </c>
      <c r="C1072" s="414">
        <v>39233</v>
      </c>
      <c r="D1072" s="410">
        <v>2007</v>
      </c>
      <c r="E1072" s="415" t="s">
        <v>37</v>
      </c>
      <c r="F1072" s="410" t="s">
        <v>74</v>
      </c>
      <c r="G1072" s="413" t="s">
        <v>37</v>
      </c>
      <c r="H1072" s="416">
        <v>-1.07</v>
      </c>
      <c r="I1072" s="425" t="s">
        <v>85</v>
      </c>
      <c r="J1072" s="462"/>
      <c r="K1072" s="423" t="s">
        <v>182</v>
      </c>
      <c r="N1072" s="424"/>
      <c r="O1072" s="424"/>
    </row>
    <row r="1073" spans="1:24" s="421" customFormat="1" x14ac:dyDescent="0.2">
      <c r="A1073" s="410"/>
      <c r="B1073" s="414">
        <v>39262</v>
      </c>
      <c r="C1073" s="414">
        <v>39262</v>
      </c>
      <c r="D1073" s="410">
        <v>2007</v>
      </c>
      <c r="E1073" s="415" t="s">
        <v>37</v>
      </c>
      <c r="F1073" s="410" t="s">
        <v>74</v>
      </c>
      <c r="G1073" s="413" t="s">
        <v>37</v>
      </c>
      <c r="H1073" s="416">
        <v>-1.03</v>
      </c>
      <c r="I1073" s="425" t="s">
        <v>85</v>
      </c>
      <c r="J1073" s="462"/>
      <c r="K1073" s="423" t="s">
        <v>182</v>
      </c>
      <c r="N1073" s="424"/>
      <c r="O1073" s="424"/>
      <c r="W1073" s="436"/>
      <c r="X1073" s="436"/>
    </row>
    <row r="1074" spans="1:24" s="421" customFormat="1" x14ac:dyDescent="0.2">
      <c r="A1074" s="410"/>
      <c r="B1074" s="414">
        <v>39294</v>
      </c>
      <c r="C1074" s="414">
        <v>39294</v>
      </c>
      <c r="D1074" s="410">
        <v>2007</v>
      </c>
      <c r="E1074" s="415" t="s">
        <v>37</v>
      </c>
      <c r="F1074" s="410" t="s">
        <v>74</v>
      </c>
      <c r="G1074" s="413" t="s">
        <v>37</v>
      </c>
      <c r="H1074" s="416">
        <v>-1.06</v>
      </c>
      <c r="I1074" s="425" t="s">
        <v>85</v>
      </c>
      <c r="J1074" s="462"/>
      <c r="K1074" s="423" t="s">
        <v>182</v>
      </c>
      <c r="L1074" s="420"/>
      <c r="M1074" s="420"/>
      <c r="N1074" s="424"/>
      <c r="O1074" s="424"/>
      <c r="W1074" s="436"/>
      <c r="X1074" s="436"/>
    </row>
    <row r="1075" spans="1:24" s="421" customFormat="1" x14ac:dyDescent="0.2">
      <c r="A1075" s="410"/>
      <c r="B1075" s="414">
        <v>39323</v>
      </c>
      <c r="C1075" s="414">
        <v>39323</v>
      </c>
      <c r="D1075" s="410">
        <v>2007</v>
      </c>
      <c r="E1075" s="415" t="s">
        <v>37</v>
      </c>
      <c r="F1075" s="410" t="s">
        <v>74</v>
      </c>
      <c r="G1075" s="413" t="s">
        <v>37</v>
      </c>
      <c r="H1075" s="416">
        <v>-1.07</v>
      </c>
      <c r="I1075" s="425" t="s">
        <v>85</v>
      </c>
      <c r="J1075" s="462"/>
      <c r="K1075" s="423" t="s">
        <v>182</v>
      </c>
      <c r="L1075" s="420"/>
      <c r="M1075" s="420"/>
      <c r="N1075" s="424"/>
      <c r="O1075" s="424"/>
    </row>
    <row r="1076" spans="1:24" s="421" customFormat="1" x14ac:dyDescent="0.2">
      <c r="A1076" s="410"/>
      <c r="B1076" s="414">
        <v>39353</v>
      </c>
      <c r="C1076" s="414">
        <v>39353</v>
      </c>
      <c r="D1076" s="410">
        <v>2007</v>
      </c>
      <c r="E1076" s="415" t="s">
        <v>37</v>
      </c>
      <c r="F1076" s="410" t="s">
        <v>74</v>
      </c>
      <c r="G1076" s="413" t="s">
        <v>37</v>
      </c>
      <c r="H1076" s="416">
        <v>-1.03</v>
      </c>
      <c r="I1076" s="425" t="s">
        <v>85</v>
      </c>
      <c r="J1076" s="462"/>
      <c r="K1076" s="423" t="s">
        <v>182</v>
      </c>
      <c r="L1076" s="420"/>
      <c r="M1076" s="420"/>
      <c r="N1076" s="424"/>
      <c r="O1076" s="424"/>
    </row>
    <row r="1077" spans="1:24" s="421" customFormat="1" x14ac:dyDescent="0.2">
      <c r="A1077" s="410"/>
      <c r="B1077" s="414">
        <v>39386</v>
      </c>
      <c r="C1077" s="414">
        <v>39386</v>
      </c>
      <c r="D1077" s="410">
        <v>2007</v>
      </c>
      <c r="E1077" s="415" t="s">
        <v>37</v>
      </c>
      <c r="F1077" s="410" t="s">
        <v>74</v>
      </c>
      <c r="G1077" s="413" t="s">
        <v>37</v>
      </c>
      <c r="H1077" s="416">
        <v>-1.07</v>
      </c>
      <c r="I1077" s="425" t="s">
        <v>85</v>
      </c>
      <c r="J1077" s="462"/>
      <c r="K1077" s="423" t="s">
        <v>182</v>
      </c>
      <c r="L1077" s="420"/>
      <c r="M1077" s="420"/>
      <c r="N1077" s="424"/>
      <c r="O1077" s="424"/>
    </row>
    <row r="1078" spans="1:24" s="421" customFormat="1" x14ac:dyDescent="0.2">
      <c r="A1078" s="410"/>
      <c r="B1078" s="414">
        <v>39416</v>
      </c>
      <c r="C1078" s="414">
        <v>39416</v>
      </c>
      <c r="D1078" s="410">
        <v>2007</v>
      </c>
      <c r="E1078" s="415" t="s">
        <v>37</v>
      </c>
      <c r="F1078" s="410" t="s">
        <v>74</v>
      </c>
      <c r="G1078" s="413" t="s">
        <v>37</v>
      </c>
      <c r="H1078" s="416">
        <v>-1.03</v>
      </c>
      <c r="I1078" s="425" t="s">
        <v>85</v>
      </c>
      <c r="J1078" s="462"/>
      <c r="K1078" s="423" t="s">
        <v>182</v>
      </c>
      <c r="L1078" s="420"/>
      <c r="M1078" s="420"/>
    </row>
    <row r="1079" spans="1:24" s="421" customFormat="1" x14ac:dyDescent="0.2">
      <c r="A1079" s="410"/>
      <c r="B1079" s="414">
        <v>39447</v>
      </c>
      <c r="C1079" s="414">
        <v>39447</v>
      </c>
      <c r="D1079" s="410">
        <v>2007</v>
      </c>
      <c r="E1079" s="415" t="s">
        <v>37</v>
      </c>
      <c r="F1079" s="410" t="s">
        <v>74</v>
      </c>
      <c r="G1079" s="413" t="s">
        <v>37</v>
      </c>
      <c r="H1079" s="416">
        <v>-1.1100000000000001</v>
      </c>
      <c r="I1079" s="425" t="s">
        <v>85</v>
      </c>
      <c r="J1079" s="462"/>
      <c r="K1079" s="423" t="s">
        <v>182</v>
      </c>
      <c r="L1079" s="420"/>
      <c r="M1079" s="420"/>
      <c r="N1079" s="424"/>
      <c r="O1079" s="424"/>
    </row>
    <row r="1080" spans="1:24" s="421" customFormat="1" x14ac:dyDescent="0.2">
      <c r="A1080" s="410"/>
      <c r="B1080" s="414">
        <v>39478</v>
      </c>
      <c r="C1080" s="414">
        <v>39478</v>
      </c>
      <c r="D1080" s="410">
        <v>2008</v>
      </c>
      <c r="E1080" s="415" t="s">
        <v>37</v>
      </c>
      <c r="F1080" s="410" t="s">
        <v>74</v>
      </c>
      <c r="G1080" s="413" t="s">
        <v>37</v>
      </c>
      <c r="H1080" s="416">
        <v>-1.22</v>
      </c>
      <c r="I1080" s="425" t="s">
        <v>85</v>
      </c>
      <c r="J1080" s="462"/>
      <c r="K1080" s="423" t="s">
        <v>182</v>
      </c>
      <c r="L1080" s="420"/>
      <c r="M1080" s="420"/>
      <c r="N1080" s="424"/>
      <c r="O1080" s="424"/>
    </row>
    <row r="1081" spans="1:24" s="421" customFormat="1" x14ac:dyDescent="0.2">
      <c r="A1081" s="410"/>
      <c r="B1081" s="414">
        <v>39507</v>
      </c>
      <c r="C1081" s="414">
        <v>39507</v>
      </c>
      <c r="D1081" s="410">
        <v>2008</v>
      </c>
      <c r="E1081" s="415" t="s">
        <v>37</v>
      </c>
      <c r="F1081" s="410" t="s">
        <v>74</v>
      </c>
      <c r="G1081" s="413" t="s">
        <v>37</v>
      </c>
      <c r="H1081" s="416">
        <v>-0.71</v>
      </c>
      <c r="I1081" s="425" t="s">
        <v>85</v>
      </c>
      <c r="J1081" s="462"/>
      <c r="K1081" s="423" t="s">
        <v>182</v>
      </c>
      <c r="L1081" s="420"/>
      <c r="M1081" s="420"/>
      <c r="N1081" s="424"/>
      <c r="O1081" s="424"/>
    </row>
    <row r="1082" spans="1:24" s="421" customFormat="1" x14ac:dyDescent="0.2">
      <c r="A1082" s="410"/>
      <c r="B1082" s="414">
        <v>39538</v>
      </c>
      <c r="C1082" s="414">
        <v>39538</v>
      </c>
      <c r="D1082" s="410">
        <v>2008</v>
      </c>
      <c r="E1082" s="415" t="s">
        <v>37</v>
      </c>
      <c r="F1082" s="410" t="s">
        <v>74</v>
      </c>
      <c r="G1082" s="413" t="s">
        <v>37</v>
      </c>
      <c r="H1082" s="416">
        <v>-0.75</v>
      </c>
      <c r="I1082" s="425" t="s">
        <v>85</v>
      </c>
      <c r="J1082" s="462"/>
      <c r="K1082" s="423" t="s">
        <v>182</v>
      </c>
      <c r="L1082" s="420"/>
      <c r="M1082" s="420"/>
      <c r="N1082" s="424"/>
      <c r="O1082" s="424"/>
    </row>
    <row r="1083" spans="1:24" s="421" customFormat="1" x14ac:dyDescent="0.2">
      <c r="A1083" s="410"/>
      <c r="B1083" s="414">
        <v>39568</v>
      </c>
      <c r="C1083" s="414">
        <v>39568</v>
      </c>
      <c r="D1083" s="410">
        <v>2008</v>
      </c>
      <c r="E1083" s="415" t="s">
        <v>37</v>
      </c>
      <c r="F1083" s="410" t="s">
        <v>74</v>
      </c>
      <c r="G1083" s="413" t="s">
        <v>37</v>
      </c>
      <c r="H1083" s="416">
        <v>-0.73</v>
      </c>
      <c r="I1083" s="425" t="s">
        <v>85</v>
      </c>
      <c r="J1083" s="462"/>
      <c r="K1083" s="423" t="s">
        <v>182</v>
      </c>
      <c r="L1083" s="420"/>
      <c r="M1083" s="420"/>
      <c r="N1083" s="424"/>
      <c r="O1083" s="424"/>
    </row>
    <row r="1084" spans="1:24" s="421" customFormat="1" x14ac:dyDescent="0.2">
      <c r="A1084" s="410"/>
      <c r="B1084" s="414">
        <v>39598</v>
      </c>
      <c r="C1084" s="414">
        <v>39598</v>
      </c>
      <c r="D1084" s="410">
        <v>2008</v>
      </c>
      <c r="E1084" s="415" t="s">
        <v>37</v>
      </c>
      <c r="F1084" s="410" t="s">
        <v>74</v>
      </c>
      <c r="G1084" s="413" t="s">
        <v>37</v>
      </c>
      <c r="H1084" s="416">
        <v>-0.75</v>
      </c>
      <c r="I1084" s="425" t="s">
        <v>85</v>
      </c>
      <c r="J1084" s="462"/>
      <c r="K1084" s="423" t="s">
        <v>182</v>
      </c>
      <c r="L1084" s="420"/>
      <c r="M1084" s="420"/>
      <c r="N1084" s="424"/>
      <c r="O1084" s="424"/>
    </row>
    <row r="1085" spans="1:24" s="421" customFormat="1" x14ac:dyDescent="0.2">
      <c r="A1085" s="410"/>
      <c r="B1085" s="414">
        <v>39629</v>
      </c>
      <c r="C1085" s="414">
        <v>39629</v>
      </c>
      <c r="D1085" s="410">
        <v>2008</v>
      </c>
      <c r="E1085" s="415" t="s">
        <v>37</v>
      </c>
      <c r="F1085" s="410" t="s">
        <v>74</v>
      </c>
      <c r="G1085" s="413" t="s">
        <v>37</v>
      </c>
      <c r="H1085" s="416">
        <v>-0.73</v>
      </c>
      <c r="I1085" s="425" t="s">
        <v>85</v>
      </c>
      <c r="J1085" s="462"/>
      <c r="K1085" s="423" t="s">
        <v>182</v>
      </c>
      <c r="L1085" s="420"/>
      <c r="M1085" s="420"/>
      <c r="N1085" s="424"/>
      <c r="O1085" s="424"/>
    </row>
    <row r="1086" spans="1:24" s="421" customFormat="1" x14ac:dyDescent="0.2">
      <c r="A1086" s="410"/>
      <c r="B1086" s="414">
        <v>39660</v>
      </c>
      <c r="C1086" s="414">
        <v>39660</v>
      </c>
      <c r="D1086" s="410">
        <v>2008</v>
      </c>
      <c r="E1086" s="415" t="s">
        <v>37</v>
      </c>
      <c r="F1086" s="410" t="s">
        <v>74</v>
      </c>
      <c r="G1086" s="413" t="s">
        <v>37</v>
      </c>
      <c r="H1086" s="416">
        <v>-0.75</v>
      </c>
      <c r="I1086" s="425" t="s">
        <v>85</v>
      </c>
      <c r="J1086" s="462"/>
      <c r="K1086" s="423" t="s">
        <v>182</v>
      </c>
      <c r="L1086" s="420"/>
      <c r="M1086" s="420"/>
      <c r="N1086" s="424"/>
      <c r="O1086" s="424"/>
    </row>
    <row r="1087" spans="1:24" s="421" customFormat="1" x14ac:dyDescent="0.2">
      <c r="A1087" s="410"/>
      <c r="B1087" s="414">
        <v>39689</v>
      </c>
      <c r="C1087" s="414">
        <v>39689</v>
      </c>
      <c r="D1087" s="410">
        <v>2008</v>
      </c>
      <c r="E1087" s="415" t="s">
        <v>37</v>
      </c>
      <c r="F1087" s="410" t="s">
        <v>74</v>
      </c>
      <c r="G1087" s="413" t="s">
        <v>37</v>
      </c>
      <c r="H1087" s="416">
        <v>-0.75</v>
      </c>
      <c r="I1087" s="425" t="s">
        <v>85</v>
      </c>
      <c r="J1087" s="462"/>
      <c r="K1087" s="423" t="s">
        <v>182</v>
      </c>
      <c r="L1087" s="420"/>
      <c r="M1087" s="420"/>
      <c r="N1087" s="424"/>
      <c r="O1087" s="424"/>
    </row>
    <row r="1088" spans="1:24" s="421" customFormat="1" x14ac:dyDescent="0.2">
      <c r="A1088" s="410"/>
      <c r="B1088" s="414">
        <v>39721</v>
      </c>
      <c r="C1088" s="414">
        <v>39721</v>
      </c>
      <c r="D1088" s="410">
        <v>2008</v>
      </c>
      <c r="E1088" s="415" t="s">
        <v>37</v>
      </c>
      <c r="F1088" s="410" t="s">
        <v>74</v>
      </c>
      <c r="G1088" s="413" t="s">
        <v>37</v>
      </c>
      <c r="H1088" s="416">
        <v>-0.73</v>
      </c>
      <c r="I1088" s="425" t="s">
        <v>85</v>
      </c>
      <c r="J1088" s="462"/>
      <c r="K1088" s="423" t="s">
        <v>182</v>
      </c>
      <c r="L1088" s="420"/>
      <c r="M1088" s="420"/>
      <c r="N1088" s="424"/>
      <c r="O1088" s="424"/>
    </row>
    <row r="1089" spans="1:25" s="421" customFormat="1" x14ac:dyDescent="0.2">
      <c r="A1089" s="410"/>
      <c r="B1089" s="414">
        <v>39752</v>
      </c>
      <c r="C1089" s="414">
        <v>39752</v>
      </c>
      <c r="D1089" s="410">
        <v>2008</v>
      </c>
      <c r="E1089" s="415" t="s">
        <v>37</v>
      </c>
      <c r="F1089" s="410" t="s">
        <v>74</v>
      </c>
      <c r="G1089" s="413" t="s">
        <v>37</v>
      </c>
      <c r="H1089" s="416">
        <v>-0.75</v>
      </c>
      <c r="I1089" s="425" t="s">
        <v>85</v>
      </c>
      <c r="J1089" s="462"/>
      <c r="K1089" s="423" t="s">
        <v>182</v>
      </c>
      <c r="L1089" s="420"/>
      <c r="M1089" s="420"/>
      <c r="N1089" s="424"/>
      <c r="O1089" s="424"/>
    </row>
    <row r="1090" spans="1:25" s="421" customFormat="1" x14ac:dyDescent="0.2">
      <c r="A1090" s="410"/>
      <c r="B1090" s="414">
        <v>39780</v>
      </c>
      <c r="C1090" s="414">
        <v>39780</v>
      </c>
      <c r="D1090" s="410">
        <v>2008</v>
      </c>
      <c r="E1090" s="415" t="s">
        <v>37</v>
      </c>
      <c r="F1090" s="410" t="s">
        <v>74</v>
      </c>
      <c r="G1090" s="413" t="s">
        <v>37</v>
      </c>
      <c r="H1090" s="416">
        <v>-0.73</v>
      </c>
      <c r="I1090" s="425" t="s">
        <v>85</v>
      </c>
      <c r="J1090" s="462"/>
      <c r="K1090" s="423" t="s">
        <v>182</v>
      </c>
      <c r="L1090" s="420"/>
      <c r="M1090" s="420"/>
      <c r="N1090" s="424"/>
      <c r="O1090" s="424"/>
    </row>
    <row r="1091" spans="1:25" s="421" customFormat="1" x14ac:dyDescent="0.2">
      <c r="A1091" s="410"/>
      <c r="B1091" s="414">
        <v>39813</v>
      </c>
      <c r="C1091" s="414">
        <v>39813</v>
      </c>
      <c r="D1091" s="410">
        <v>2008</v>
      </c>
      <c r="E1091" s="415" t="s">
        <v>37</v>
      </c>
      <c r="F1091" s="410" t="s">
        <v>74</v>
      </c>
      <c r="G1091" s="413" t="s">
        <v>37</v>
      </c>
      <c r="H1091" s="416">
        <v>-0.7</v>
      </c>
      <c r="I1091" s="425" t="s">
        <v>85</v>
      </c>
      <c r="J1091" s="462"/>
      <c r="K1091" s="423" t="s">
        <v>182</v>
      </c>
      <c r="L1091" s="420"/>
      <c r="M1091" s="420"/>
      <c r="N1091" s="424"/>
      <c r="O1091" s="424"/>
    </row>
    <row r="1092" spans="1:25" s="421" customFormat="1" x14ac:dyDescent="0.2">
      <c r="A1092" s="410"/>
      <c r="B1092" s="414">
        <v>39843</v>
      </c>
      <c r="C1092" s="414">
        <v>39843</v>
      </c>
      <c r="D1092" s="410">
        <v>2009</v>
      </c>
      <c r="E1092" s="415" t="s">
        <v>37</v>
      </c>
      <c r="F1092" s="410" t="s">
        <v>74</v>
      </c>
      <c r="G1092" s="413" t="s">
        <v>37</v>
      </c>
      <c r="H1092" s="416">
        <v>-0.51</v>
      </c>
      <c r="I1092" s="425" t="s">
        <v>85</v>
      </c>
      <c r="J1092" s="462"/>
      <c r="K1092" s="423" t="s">
        <v>182</v>
      </c>
      <c r="L1092" s="420"/>
      <c r="M1092" s="420"/>
      <c r="N1092" s="424"/>
      <c r="O1092" s="424"/>
    </row>
    <row r="1093" spans="1:25" s="421" customFormat="1" x14ac:dyDescent="0.2">
      <c r="A1093" s="410"/>
      <c r="B1093" s="414">
        <v>39871</v>
      </c>
      <c r="C1093" s="414">
        <v>39871</v>
      </c>
      <c r="D1093" s="410">
        <v>2009</v>
      </c>
      <c r="E1093" s="415" t="s">
        <v>37</v>
      </c>
      <c r="F1093" s="410" t="s">
        <v>74</v>
      </c>
      <c r="G1093" s="413" t="s">
        <v>37</v>
      </c>
      <c r="H1093" s="416">
        <v>-0.45</v>
      </c>
      <c r="I1093" s="425" t="s">
        <v>85</v>
      </c>
      <c r="J1093" s="462"/>
      <c r="K1093" s="423" t="s">
        <v>182</v>
      </c>
      <c r="L1093" s="420"/>
      <c r="M1093" s="420"/>
      <c r="N1093" s="424"/>
      <c r="O1093" s="424"/>
    </row>
    <row r="1094" spans="1:25" s="421" customFormat="1" x14ac:dyDescent="0.2">
      <c r="A1094" s="410"/>
      <c r="B1094" s="414">
        <v>39903</v>
      </c>
      <c r="C1094" s="414">
        <v>39903</v>
      </c>
      <c r="D1094" s="410">
        <v>2009</v>
      </c>
      <c r="E1094" s="415" t="s">
        <v>37</v>
      </c>
      <c r="F1094" s="410" t="s">
        <v>74</v>
      </c>
      <c r="G1094" s="413" t="s">
        <v>37</v>
      </c>
      <c r="H1094" s="416">
        <v>-0.5</v>
      </c>
      <c r="I1094" s="425" t="s">
        <v>85</v>
      </c>
      <c r="J1094" s="462"/>
      <c r="K1094" s="423" t="s">
        <v>182</v>
      </c>
      <c r="L1094" s="420"/>
      <c r="M1094" s="420"/>
      <c r="N1094" s="424"/>
      <c r="O1094" s="424"/>
    </row>
    <row r="1095" spans="1:25" s="421" customFormat="1" x14ac:dyDescent="0.2">
      <c r="A1095" s="410"/>
      <c r="B1095" s="414">
        <v>39933</v>
      </c>
      <c r="C1095" s="414">
        <v>39933</v>
      </c>
      <c r="D1095" s="410">
        <v>2009</v>
      </c>
      <c r="E1095" s="415" t="s">
        <v>37</v>
      </c>
      <c r="F1095" s="410" t="s">
        <v>74</v>
      </c>
      <c r="G1095" s="413" t="s">
        <v>37</v>
      </c>
      <c r="H1095" s="416">
        <v>-0.49</v>
      </c>
      <c r="I1095" s="425" t="s">
        <v>85</v>
      </c>
      <c r="J1095" s="462"/>
      <c r="K1095" s="423" t="s">
        <v>182</v>
      </c>
      <c r="L1095" s="420"/>
      <c r="M1095" s="420"/>
      <c r="N1095" s="424"/>
      <c r="O1095" s="424"/>
    </row>
    <row r="1096" spans="1:25" s="421" customFormat="1" x14ac:dyDescent="0.2">
      <c r="A1096" s="410"/>
      <c r="B1096" s="414">
        <v>39962</v>
      </c>
      <c r="C1096" s="414">
        <v>39962</v>
      </c>
      <c r="D1096" s="410">
        <v>2009</v>
      </c>
      <c r="E1096" s="415" t="s">
        <v>37</v>
      </c>
      <c r="F1096" s="410" t="s">
        <v>74</v>
      </c>
      <c r="G1096" s="413" t="s">
        <v>37</v>
      </c>
      <c r="H1096" s="416">
        <v>-0.5</v>
      </c>
      <c r="I1096" s="425" t="s">
        <v>85</v>
      </c>
      <c r="J1096" s="462"/>
      <c r="K1096" s="423" t="s">
        <v>182</v>
      </c>
      <c r="L1096" s="420"/>
      <c r="M1096" s="420"/>
      <c r="N1096" s="424"/>
      <c r="O1096" s="424"/>
    </row>
    <row r="1097" spans="1:25" s="421" customFormat="1" x14ac:dyDescent="0.2">
      <c r="A1097" s="410"/>
      <c r="B1097" s="414">
        <v>39994</v>
      </c>
      <c r="C1097" s="414">
        <v>39994</v>
      </c>
      <c r="D1097" s="410">
        <v>2009</v>
      </c>
      <c r="E1097" s="415" t="s">
        <v>37</v>
      </c>
      <c r="F1097" s="410" t="s">
        <v>74</v>
      </c>
      <c r="G1097" s="413" t="s">
        <v>37</v>
      </c>
      <c r="H1097" s="416">
        <v>-0.49</v>
      </c>
      <c r="I1097" s="425" t="s">
        <v>85</v>
      </c>
      <c r="J1097" s="462"/>
      <c r="K1097" s="423" t="s">
        <v>182</v>
      </c>
      <c r="L1097" s="420"/>
      <c r="M1097" s="420"/>
      <c r="N1097" s="424"/>
      <c r="O1097" s="424"/>
    </row>
    <row r="1098" spans="1:25" s="421" customFormat="1" x14ac:dyDescent="0.2">
      <c r="A1098" s="410"/>
      <c r="B1098" s="414">
        <v>40025</v>
      </c>
      <c r="C1098" s="414">
        <v>40025</v>
      </c>
      <c r="D1098" s="410">
        <v>2009</v>
      </c>
      <c r="E1098" s="415" t="s">
        <v>37</v>
      </c>
      <c r="F1098" s="410" t="s">
        <v>74</v>
      </c>
      <c r="G1098" s="413" t="s">
        <v>37</v>
      </c>
      <c r="H1098" s="416">
        <v>-0.5</v>
      </c>
      <c r="I1098" s="425" t="s">
        <v>85</v>
      </c>
      <c r="J1098" s="462"/>
      <c r="K1098" s="423" t="s">
        <v>182</v>
      </c>
      <c r="L1098" s="420"/>
      <c r="M1098" s="420"/>
      <c r="N1098" s="424"/>
      <c r="O1098" s="424"/>
    </row>
    <row r="1099" spans="1:25" s="421" customFormat="1" x14ac:dyDescent="0.2">
      <c r="A1099" s="413"/>
      <c r="B1099" s="414">
        <v>40042</v>
      </c>
      <c r="C1099" s="414">
        <v>40042</v>
      </c>
      <c r="D1099" s="410">
        <v>2009</v>
      </c>
      <c r="E1099" s="415" t="s">
        <v>75</v>
      </c>
      <c r="F1099" s="413" t="s">
        <v>70</v>
      </c>
      <c r="G1099" s="413" t="s">
        <v>76</v>
      </c>
      <c r="H1099" s="416">
        <v>-2250</v>
      </c>
      <c r="I1099" s="417" t="s">
        <v>76</v>
      </c>
      <c r="J1099" s="462"/>
      <c r="K1099" s="423" t="s">
        <v>182</v>
      </c>
      <c r="L1099" s="420"/>
      <c r="M1099" s="420"/>
      <c r="N1099" s="424"/>
      <c r="O1099" s="424"/>
    </row>
    <row r="1100" spans="1:25" s="421" customFormat="1" x14ac:dyDescent="0.2">
      <c r="A1100" s="410"/>
      <c r="B1100" s="414">
        <v>40056</v>
      </c>
      <c r="C1100" s="414">
        <v>40056</v>
      </c>
      <c r="D1100" s="410">
        <v>2009</v>
      </c>
      <c r="E1100" s="415" t="s">
        <v>37</v>
      </c>
      <c r="F1100" s="410" t="s">
        <v>74</v>
      </c>
      <c r="G1100" s="413" t="s">
        <v>37</v>
      </c>
      <c r="H1100" s="416">
        <v>-0.44</v>
      </c>
      <c r="I1100" s="425" t="s">
        <v>85</v>
      </c>
      <c r="J1100" s="462"/>
      <c r="K1100" s="423" t="s">
        <v>182</v>
      </c>
      <c r="L1100" s="420"/>
      <c r="M1100" s="420"/>
      <c r="N1100" s="424"/>
      <c r="O1100" s="424"/>
    </row>
    <row r="1101" spans="1:25" s="421" customFormat="1" x14ac:dyDescent="0.2">
      <c r="A1101" s="410"/>
      <c r="B1101" s="414">
        <v>40086</v>
      </c>
      <c r="C1101" s="414">
        <v>40086</v>
      </c>
      <c r="D1101" s="410">
        <v>2009</v>
      </c>
      <c r="E1101" s="415" t="s">
        <v>37</v>
      </c>
      <c r="F1101" s="410" t="s">
        <v>36</v>
      </c>
      <c r="G1101" s="413" t="s">
        <v>37</v>
      </c>
      <c r="H1101" s="416">
        <v>-1.1299999999999999</v>
      </c>
      <c r="I1101" s="425" t="s">
        <v>85</v>
      </c>
      <c r="J1101" s="462"/>
      <c r="K1101" s="423" t="s">
        <v>182</v>
      </c>
      <c r="L1101" s="420"/>
      <c r="M1101" s="420"/>
      <c r="N1101" s="424"/>
      <c r="O1101" s="424"/>
    </row>
    <row r="1102" spans="1:25" s="421" customFormat="1" x14ac:dyDescent="0.2">
      <c r="A1102" s="410"/>
      <c r="B1102" s="414">
        <v>40116</v>
      </c>
      <c r="C1102" s="414">
        <v>40116</v>
      </c>
      <c r="D1102" s="410">
        <v>2009</v>
      </c>
      <c r="E1102" s="415" t="s">
        <v>37</v>
      </c>
      <c r="F1102" s="410" t="s">
        <v>36</v>
      </c>
      <c r="G1102" s="413" t="s">
        <v>37</v>
      </c>
      <c r="H1102" s="416">
        <v>-1.29</v>
      </c>
      <c r="I1102" s="425" t="s">
        <v>85</v>
      </c>
      <c r="J1102" s="462"/>
      <c r="K1102" s="423" t="s">
        <v>182</v>
      </c>
      <c r="L1102" s="420"/>
      <c r="M1102" s="420"/>
      <c r="N1102" s="424"/>
      <c r="O1102" s="424"/>
    </row>
    <row r="1103" spans="1:25" s="421" customFormat="1" x14ac:dyDescent="0.2">
      <c r="A1103" s="413"/>
      <c r="B1103" s="414">
        <v>40147</v>
      </c>
      <c r="C1103" s="414">
        <v>40147</v>
      </c>
      <c r="D1103" s="410">
        <v>2009</v>
      </c>
      <c r="E1103" s="415" t="s">
        <v>45</v>
      </c>
      <c r="F1103" s="413" t="s">
        <v>34</v>
      </c>
      <c r="G1103" s="413" t="s">
        <v>45</v>
      </c>
      <c r="H1103" s="416">
        <v>-10</v>
      </c>
      <c r="I1103" s="417" t="s">
        <v>45</v>
      </c>
      <c r="J1103" s="418"/>
      <c r="K1103" s="419" t="s">
        <v>182</v>
      </c>
      <c r="L1103" s="420"/>
      <c r="M1103" s="420"/>
      <c r="X1103" s="422"/>
      <c r="Y1103" s="422"/>
    </row>
    <row r="1104" spans="1:25" s="421" customFormat="1" x14ac:dyDescent="0.2">
      <c r="A1104" s="410"/>
      <c r="B1104" s="414">
        <v>40147</v>
      </c>
      <c r="C1104" s="414">
        <v>40147</v>
      </c>
      <c r="D1104" s="410">
        <v>2009</v>
      </c>
      <c r="E1104" s="415" t="s">
        <v>37</v>
      </c>
      <c r="F1104" s="410" t="s">
        <v>36</v>
      </c>
      <c r="G1104" s="413" t="s">
        <v>37</v>
      </c>
      <c r="H1104" s="416">
        <v>-1.29</v>
      </c>
      <c r="I1104" s="425" t="s">
        <v>85</v>
      </c>
      <c r="J1104" s="462"/>
      <c r="K1104" s="423" t="s">
        <v>182</v>
      </c>
      <c r="L1104" s="420"/>
      <c r="M1104" s="420"/>
      <c r="N1104" s="424"/>
      <c r="O1104" s="424"/>
    </row>
    <row r="1105" spans="1:19" s="421" customFormat="1" x14ac:dyDescent="0.2">
      <c r="A1105" s="410"/>
      <c r="B1105" s="414">
        <v>40178</v>
      </c>
      <c r="C1105" s="414">
        <v>40178</v>
      </c>
      <c r="D1105" s="410">
        <v>2009</v>
      </c>
      <c r="E1105" s="415" t="s">
        <v>37</v>
      </c>
      <c r="F1105" s="410" t="s">
        <v>36</v>
      </c>
      <c r="G1105" s="413" t="s">
        <v>37</v>
      </c>
      <c r="H1105" s="416">
        <v>-1.38</v>
      </c>
      <c r="I1105" s="425" t="s">
        <v>85</v>
      </c>
      <c r="J1105" s="462"/>
      <c r="K1105" s="423" t="s">
        <v>182</v>
      </c>
      <c r="L1105" s="420"/>
      <c r="M1105" s="420"/>
      <c r="N1105" s="424"/>
      <c r="O1105" s="424"/>
      <c r="P1105" s="424"/>
      <c r="Q1105" s="424"/>
      <c r="R1105" s="424"/>
    </row>
    <row r="1106" spans="1:19" s="421" customFormat="1" x14ac:dyDescent="0.2">
      <c r="A1106" s="410"/>
      <c r="B1106" s="414">
        <v>40211</v>
      </c>
      <c r="C1106" s="414">
        <v>40211</v>
      </c>
      <c r="D1106" s="410">
        <v>2010</v>
      </c>
      <c r="E1106" s="415" t="s">
        <v>37</v>
      </c>
      <c r="F1106" s="410" t="s">
        <v>36</v>
      </c>
      <c r="G1106" s="413" t="s">
        <v>37</v>
      </c>
      <c r="H1106" s="416">
        <v>-1.31</v>
      </c>
      <c r="I1106" s="425" t="s">
        <v>85</v>
      </c>
      <c r="J1106" s="462"/>
      <c r="K1106" s="423" t="s">
        <v>182</v>
      </c>
      <c r="L1106" s="420"/>
      <c r="M1106" s="420"/>
      <c r="N1106" s="424"/>
      <c r="O1106" s="424"/>
      <c r="P1106" s="424"/>
      <c r="Q1106" s="424"/>
      <c r="R1106" s="424"/>
    </row>
    <row r="1107" spans="1:19" s="421" customFormat="1" x14ac:dyDescent="0.2">
      <c r="A1107" s="410"/>
      <c r="B1107" s="414">
        <v>40235</v>
      </c>
      <c r="C1107" s="414">
        <v>40235</v>
      </c>
      <c r="D1107" s="410">
        <v>2010</v>
      </c>
      <c r="E1107" s="415" t="s">
        <v>37</v>
      </c>
      <c r="F1107" s="410" t="s">
        <v>36</v>
      </c>
      <c r="G1107" s="413" t="s">
        <v>37</v>
      </c>
      <c r="H1107" s="416">
        <v>-1.39</v>
      </c>
      <c r="I1107" s="425" t="s">
        <v>85</v>
      </c>
      <c r="J1107" s="462"/>
      <c r="K1107" s="423" t="s">
        <v>182</v>
      </c>
      <c r="L1107" s="420"/>
      <c r="M1107" s="420"/>
      <c r="N1107" s="424"/>
      <c r="O1107" s="424"/>
      <c r="P1107" s="424"/>
      <c r="Q1107" s="424"/>
      <c r="R1107" s="424"/>
    </row>
    <row r="1108" spans="1:19" s="421" customFormat="1" x14ac:dyDescent="0.2">
      <c r="A1108" s="410"/>
      <c r="B1108" s="414">
        <v>40268</v>
      </c>
      <c r="C1108" s="414">
        <v>40268</v>
      </c>
      <c r="D1108" s="410">
        <v>2010</v>
      </c>
      <c r="E1108" s="415" t="s">
        <v>37</v>
      </c>
      <c r="F1108" s="410" t="s">
        <v>36</v>
      </c>
      <c r="G1108" s="413" t="s">
        <v>37</v>
      </c>
      <c r="H1108" s="416">
        <v>-1.54</v>
      </c>
      <c r="I1108" s="425" t="s">
        <v>85</v>
      </c>
      <c r="J1108" s="462"/>
      <c r="K1108" s="423" t="s">
        <v>182</v>
      </c>
      <c r="L1108" s="420"/>
      <c r="M1108" s="420"/>
      <c r="N1108" s="424"/>
      <c r="O1108" s="424"/>
      <c r="P1108" s="424"/>
      <c r="Q1108" s="424"/>
      <c r="R1108" s="424"/>
    </row>
    <row r="1109" spans="1:19" s="421" customFormat="1" x14ac:dyDescent="0.2">
      <c r="A1109" s="410"/>
      <c r="B1109" s="414">
        <v>40302</v>
      </c>
      <c r="C1109" s="414">
        <v>40302</v>
      </c>
      <c r="D1109" s="410">
        <v>2010</v>
      </c>
      <c r="E1109" s="415" t="s">
        <v>37</v>
      </c>
      <c r="F1109" s="410" t="s">
        <v>36</v>
      </c>
      <c r="G1109" s="413" t="s">
        <v>37</v>
      </c>
      <c r="H1109" s="416">
        <v>-1.59</v>
      </c>
      <c r="I1109" s="425" t="s">
        <v>85</v>
      </c>
      <c r="J1109" s="462"/>
      <c r="K1109" s="423" t="s">
        <v>182</v>
      </c>
      <c r="L1109" s="420"/>
      <c r="M1109" s="420"/>
      <c r="N1109" s="424"/>
      <c r="O1109" s="424"/>
      <c r="P1109" s="424"/>
      <c r="Q1109" s="424"/>
      <c r="R1109" s="424"/>
      <c r="S1109" s="424"/>
    </row>
    <row r="1110" spans="1:19" s="421" customFormat="1" x14ac:dyDescent="0.2">
      <c r="A1110" s="410"/>
      <c r="B1110" s="414">
        <v>40333</v>
      </c>
      <c r="C1110" s="414">
        <v>40333</v>
      </c>
      <c r="D1110" s="410">
        <v>2010</v>
      </c>
      <c r="E1110" s="415" t="s">
        <v>37</v>
      </c>
      <c r="F1110" s="410" t="s">
        <v>36</v>
      </c>
      <c r="G1110" s="413" t="s">
        <v>37</v>
      </c>
      <c r="H1110" s="416">
        <v>-1.44</v>
      </c>
      <c r="I1110" s="425" t="s">
        <v>85</v>
      </c>
      <c r="J1110" s="462"/>
      <c r="K1110" s="423" t="s">
        <v>182</v>
      </c>
      <c r="L1110" s="420"/>
      <c r="M1110" s="420"/>
      <c r="N1110" s="424"/>
      <c r="O1110" s="424"/>
      <c r="P1110" s="424"/>
      <c r="Q1110" s="424"/>
      <c r="R1110" s="424"/>
      <c r="S1110" s="424"/>
    </row>
    <row r="1111" spans="1:19" s="421" customFormat="1" x14ac:dyDescent="0.2">
      <c r="A1111" s="410"/>
      <c r="B1111" s="414">
        <v>40359</v>
      </c>
      <c r="C1111" s="414">
        <v>40359</v>
      </c>
      <c r="D1111" s="410">
        <v>2010</v>
      </c>
      <c r="E1111" s="415" t="s">
        <v>37</v>
      </c>
      <c r="F1111" s="410" t="s">
        <v>36</v>
      </c>
      <c r="G1111" s="413" t="s">
        <v>37</v>
      </c>
      <c r="H1111" s="416">
        <v>-1.49</v>
      </c>
      <c r="I1111" s="425" t="s">
        <v>85</v>
      </c>
      <c r="J1111" s="462"/>
      <c r="K1111" s="423" t="s">
        <v>182</v>
      </c>
      <c r="L1111" s="420"/>
      <c r="M1111" s="420"/>
      <c r="N1111" s="424"/>
      <c r="O1111" s="424"/>
      <c r="P1111" s="424"/>
      <c r="Q1111" s="424"/>
      <c r="R1111" s="424"/>
      <c r="S1111" s="424"/>
    </row>
    <row r="1112" spans="1:19" s="421" customFormat="1" x14ac:dyDescent="0.2">
      <c r="A1112" s="410"/>
      <c r="B1112" s="414">
        <v>40389</v>
      </c>
      <c r="C1112" s="414">
        <v>40389</v>
      </c>
      <c r="D1112" s="410">
        <v>2010</v>
      </c>
      <c r="E1112" s="415" t="s">
        <v>37</v>
      </c>
      <c r="F1112" s="410" t="s">
        <v>36</v>
      </c>
      <c r="G1112" s="413" t="s">
        <v>37</v>
      </c>
      <c r="H1112" s="416">
        <v>-1.59</v>
      </c>
      <c r="I1112" s="425" t="s">
        <v>85</v>
      </c>
      <c r="J1112" s="462"/>
      <c r="K1112" s="423" t="s">
        <v>182</v>
      </c>
      <c r="L1112" s="420"/>
      <c r="M1112" s="420"/>
      <c r="N1112" s="424"/>
      <c r="O1112" s="424"/>
      <c r="P1112" s="424"/>
      <c r="Q1112" s="424"/>
      <c r="R1112" s="424"/>
      <c r="S1112" s="424"/>
    </row>
    <row r="1113" spans="1:19" s="421" customFormat="1" x14ac:dyDescent="0.2">
      <c r="A1113" s="410"/>
      <c r="B1113" s="414">
        <v>40421</v>
      </c>
      <c r="C1113" s="414">
        <v>40421</v>
      </c>
      <c r="D1113" s="410">
        <v>2010</v>
      </c>
      <c r="E1113" s="415" t="s">
        <v>37</v>
      </c>
      <c r="F1113" s="410" t="s">
        <v>36</v>
      </c>
      <c r="G1113" s="413" t="s">
        <v>37</v>
      </c>
      <c r="H1113" s="416">
        <v>-1.49</v>
      </c>
      <c r="I1113" s="425" t="s">
        <v>85</v>
      </c>
      <c r="J1113" s="462"/>
      <c r="K1113" s="423" t="s">
        <v>182</v>
      </c>
      <c r="L1113" s="420"/>
      <c r="M1113" s="420"/>
      <c r="N1113" s="424"/>
      <c r="O1113" s="424"/>
      <c r="P1113" s="424"/>
      <c r="Q1113" s="424"/>
      <c r="R1113" s="424"/>
      <c r="S1113" s="424"/>
    </row>
    <row r="1114" spans="1:19" s="421" customFormat="1" x14ac:dyDescent="0.2">
      <c r="A1114" s="410"/>
      <c r="B1114" s="414">
        <v>40451</v>
      </c>
      <c r="C1114" s="414">
        <v>40451</v>
      </c>
      <c r="D1114" s="410">
        <v>2010</v>
      </c>
      <c r="E1114" s="415" t="s">
        <v>37</v>
      </c>
      <c r="F1114" s="410" t="s">
        <v>36</v>
      </c>
      <c r="G1114" s="413" t="s">
        <v>37</v>
      </c>
      <c r="H1114" s="416">
        <v>-0.92</v>
      </c>
      <c r="I1114" s="425" t="s">
        <v>85</v>
      </c>
      <c r="J1114" s="462"/>
      <c r="K1114" s="423" t="s">
        <v>182</v>
      </c>
      <c r="L1114" s="420"/>
      <c r="M1114" s="420"/>
      <c r="N1114" s="424"/>
      <c r="O1114" s="424"/>
      <c r="P1114" s="424"/>
      <c r="Q1114" s="424"/>
      <c r="R1114" s="424"/>
      <c r="S1114" s="424"/>
    </row>
    <row r="1115" spans="1:19" s="421" customFormat="1" x14ac:dyDescent="0.2">
      <c r="A1115" s="410"/>
      <c r="B1115" s="414">
        <v>40480</v>
      </c>
      <c r="C1115" s="414">
        <v>40480</v>
      </c>
      <c r="D1115" s="410">
        <v>2010</v>
      </c>
      <c r="E1115" s="415" t="s">
        <v>37</v>
      </c>
      <c r="F1115" s="410" t="s">
        <v>36</v>
      </c>
      <c r="G1115" s="413" t="s">
        <v>37</v>
      </c>
      <c r="H1115" s="416">
        <v>-0.77</v>
      </c>
      <c r="I1115" s="425" t="s">
        <v>85</v>
      </c>
      <c r="J1115" s="462"/>
      <c r="K1115" s="423" t="s">
        <v>182</v>
      </c>
      <c r="L1115" s="420"/>
      <c r="M1115" s="420"/>
      <c r="N1115" s="424"/>
      <c r="O1115" s="424"/>
      <c r="P1115" s="424"/>
      <c r="Q1115" s="424"/>
      <c r="R1115" s="424"/>
      <c r="S1115" s="424"/>
    </row>
    <row r="1116" spans="1:19" s="421" customFormat="1" x14ac:dyDescent="0.2">
      <c r="A1116" s="410"/>
      <c r="B1116" s="414">
        <v>40512</v>
      </c>
      <c r="C1116" s="414">
        <v>40512</v>
      </c>
      <c r="D1116" s="410">
        <v>2010</v>
      </c>
      <c r="E1116" s="415" t="s">
        <v>37</v>
      </c>
      <c r="F1116" s="410" t="s">
        <v>36</v>
      </c>
      <c r="G1116" s="413" t="s">
        <v>37</v>
      </c>
      <c r="H1116" s="416">
        <v>-0.76</v>
      </c>
      <c r="I1116" s="425" t="s">
        <v>85</v>
      </c>
      <c r="J1116" s="462"/>
      <c r="K1116" s="423" t="s">
        <v>182</v>
      </c>
      <c r="L1116" s="420"/>
      <c r="M1116" s="420"/>
      <c r="N1116" s="424"/>
      <c r="O1116" s="424"/>
      <c r="P1116" s="424"/>
      <c r="Q1116" s="424"/>
      <c r="R1116" s="424"/>
      <c r="S1116" s="424"/>
    </row>
    <row r="1117" spans="1:19" s="421" customFormat="1" x14ac:dyDescent="0.2">
      <c r="A1117" s="410"/>
      <c r="B1117" s="414">
        <v>40543</v>
      </c>
      <c r="C1117" s="414">
        <v>40543</v>
      </c>
      <c r="D1117" s="410">
        <v>2010</v>
      </c>
      <c r="E1117" s="415" t="s">
        <v>37</v>
      </c>
      <c r="F1117" s="410" t="s">
        <v>36</v>
      </c>
      <c r="G1117" s="413" t="s">
        <v>37</v>
      </c>
      <c r="H1117" s="416">
        <v>-0.86</v>
      </c>
      <c r="I1117" s="425" t="s">
        <v>85</v>
      </c>
      <c r="J1117" s="462"/>
      <c r="K1117" s="423" t="s">
        <v>182</v>
      </c>
      <c r="L1117" s="420"/>
      <c r="M1117" s="420"/>
      <c r="P1117" s="424"/>
      <c r="Q1117" s="424"/>
      <c r="R1117" s="424"/>
      <c r="S1117" s="424"/>
    </row>
    <row r="1118" spans="1:19" s="421" customFormat="1" x14ac:dyDescent="0.2">
      <c r="A1118" s="413" t="s">
        <v>6</v>
      </c>
      <c r="B1118" s="414">
        <v>40569</v>
      </c>
      <c r="C1118" s="414">
        <v>40569</v>
      </c>
      <c r="D1118" s="410">
        <v>2011</v>
      </c>
      <c r="E1118" s="415" t="s">
        <v>59</v>
      </c>
      <c r="F1118" s="413" t="s">
        <v>34</v>
      </c>
      <c r="G1118" s="413" t="s">
        <v>38</v>
      </c>
      <c r="H1118" s="416">
        <v>-3170.05</v>
      </c>
      <c r="I1118" s="417" t="s">
        <v>38</v>
      </c>
      <c r="J1118" s="418"/>
      <c r="K1118" s="419" t="s">
        <v>182</v>
      </c>
      <c r="L1118" s="420"/>
      <c r="M1118" s="420"/>
      <c r="S1118" s="424"/>
    </row>
    <row r="1119" spans="1:19" s="421" customFormat="1" x14ac:dyDescent="0.2">
      <c r="A1119" s="410"/>
      <c r="B1119" s="414">
        <v>40574</v>
      </c>
      <c r="C1119" s="414">
        <v>40574</v>
      </c>
      <c r="D1119" s="410">
        <v>2011</v>
      </c>
      <c r="E1119" s="415" t="s">
        <v>37</v>
      </c>
      <c r="F1119" s="410" t="s">
        <v>36</v>
      </c>
      <c r="G1119" s="413" t="s">
        <v>37</v>
      </c>
      <c r="H1119" s="416">
        <v>-0.76</v>
      </c>
      <c r="I1119" s="425" t="s">
        <v>85</v>
      </c>
      <c r="J1119" s="462"/>
      <c r="K1119" s="423" t="s">
        <v>182</v>
      </c>
      <c r="L1119" s="420"/>
      <c r="M1119" s="420"/>
      <c r="N1119" s="424"/>
      <c r="O1119" s="424"/>
      <c r="P1119" s="424"/>
      <c r="Q1119" s="424"/>
      <c r="R1119" s="424"/>
    </row>
    <row r="1120" spans="1:19" s="421" customFormat="1" x14ac:dyDescent="0.2">
      <c r="A1120" s="410"/>
      <c r="B1120" s="414">
        <v>40602</v>
      </c>
      <c r="C1120" s="414">
        <v>40602</v>
      </c>
      <c r="D1120" s="410">
        <v>2011</v>
      </c>
      <c r="E1120" s="415" t="s">
        <v>37</v>
      </c>
      <c r="F1120" s="410" t="s">
        <v>36</v>
      </c>
      <c r="G1120" s="413" t="s">
        <v>37</v>
      </c>
      <c r="H1120" s="416">
        <v>-0.73</v>
      </c>
      <c r="I1120" s="425" t="s">
        <v>85</v>
      </c>
      <c r="J1120" s="462"/>
      <c r="K1120" s="423" t="s">
        <v>182</v>
      </c>
      <c r="L1120" s="420"/>
      <c r="M1120" s="420"/>
      <c r="N1120" s="424"/>
      <c r="O1120" s="424"/>
      <c r="P1120" s="424"/>
      <c r="Q1120" s="424"/>
      <c r="R1120" s="424"/>
      <c r="S1120" s="424"/>
    </row>
    <row r="1121" spans="1:19" s="421" customFormat="1" x14ac:dyDescent="0.2">
      <c r="A1121" s="410"/>
      <c r="B1121" s="414">
        <v>40633</v>
      </c>
      <c r="C1121" s="414">
        <v>40633</v>
      </c>
      <c r="D1121" s="410">
        <v>2011</v>
      </c>
      <c r="E1121" s="415" t="s">
        <v>37</v>
      </c>
      <c r="F1121" s="410" t="s">
        <v>36</v>
      </c>
      <c r="G1121" s="413" t="s">
        <v>37</v>
      </c>
      <c r="H1121" s="416">
        <v>-0.81</v>
      </c>
      <c r="I1121" s="425" t="s">
        <v>85</v>
      </c>
      <c r="J1121" s="462"/>
      <c r="K1121" s="423" t="s">
        <v>182</v>
      </c>
      <c r="L1121" s="420"/>
      <c r="M1121" s="420"/>
      <c r="N1121" s="424"/>
      <c r="O1121" s="424"/>
      <c r="P1121" s="424"/>
      <c r="Q1121" s="424"/>
      <c r="R1121" s="424"/>
      <c r="S1121" s="424"/>
    </row>
    <row r="1122" spans="1:19" s="421" customFormat="1" x14ac:dyDescent="0.2">
      <c r="A1122" s="413" t="s">
        <v>6</v>
      </c>
      <c r="B1122" s="414">
        <v>40634</v>
      </c>
      <c r="C1122" s="414">
        <v>40634</v>
      </c>
      <c r="D1122" s="410">
        <v>2011</v>
      </c>
      <c r="E1122" s="415" t="s">
        <v>59</v>
      </c>
      <c r="F1122" s="413" t="s">
        <v>34</v>
      </c>
      <c r="G1122" s="413" t="s">
        <v>38</v>
      </c>
      <c r="H1122" s="416">
        <v>-217.55</v>
      </c>
      <c r="I1122" s="417" t="s">
        <v>38</v>
      </c>
      <c r="J1122" s="418"/>
      <c r="K1122" s="419" t="s">
        <v>182</v>
      </c>
      <c r="L1122" s="420"/>
      <c r="M1122" s="420"/>
      <c r="S1122" s="424"/>
    </row>
    <row r="1123" spans="1:19" s="421" customFormat="1" x14ac:dyDescent="0.2">
      <c r="A1123" s="410"/>
      <c r="B1123" s="414">
        <v>40662</v>
      </c>
      <c r="C1123" s="414">
        <v>40662</v>
      </c>
      <c r="D1123" s="410">
        <v>2011</v>
      </c>
      <c r="E1123" s="415" t="s">
        <v>37</v>
      </c>
      <c r="F1123" s="410" t="s">
        <v>36</v>
      </c>
      <c r="G1123" s="413" t="s">
        <v>37</v>
      </c>
      <c r="H1123" s="416">
        <v>-0.81</v>
      </c>
      <c r="I1123" s="425" t="s">
        <v>85</v>
      </c>
      <c r="J1123" s="462"/>
      <c r="K1123" s="423" t="s">
        <v>182</v>
      </c>
      <c r="L1123" s="420"/>
      <c r="M1123" s="420"/>
      <c r="N1123" s="424"/>
      <c r="O1123" s="424"/>
      <c r="P1123" s="424"/>
      <c r="Q1123" s="424"/>
      <c r="R1123" s="424"/>
      <c r="S1123" s="424"/>
    </row>
    <row r="1124" spans="1:19" s="421" customFormat="1" x14ac:dyDescent="0.2">
      <c r="A1124" s="410"/>
      <c r="B1124" s="414">
        <v>40694</v>
      </c>
      <c r="C1124" s="414">
        <v>40694</v>
      </c>
      <c r="D1124" s="410">
        <v>2011</v>
      </c>
      <c r="E1124" s="415" t="s">
        <v>37</v>
      </c>
      <c r="F1124" s="410" t="s">
        <v>36</v>
      </c>
      <c r="G1124" s="413" t="s">
        <v>37</v>
      </c>
      <c r="H1124" s="416">
        <v>-0.78</v>
      </c>
      <c r="I1124" s="425" t="s">
        <v>85</v>
      </c>
      <c r="J1124" s="462"/>
      <c r="K1124" s="423" t="s">
        <v>182</v>
      </c>
      <c r="L1124" s="420"/>
      <c r="M1124" s="420"/>
      <c r="N1124" s="424"/>
      <c r="O1124" s="424"/>
      <c r="P1124" s="424"/>
      <c r="Q1124" s="424"/>
      <c r="R1124" s="424"/>
      <c r="S1124" s="424"/>
    </row>
    <row r="1125" spans="1:19" s="421" customFormat="1" x14ac:dyDescent="0.2">
      <c r="A1125" s="410"/>
      <c r="B1125" s="414">
        <v>40724</v>
      </c>
      <c r="C1125" s="414">
        <v>40724</v>
      </c>
      <c r="D1125" s="410">
        <v>2011</v>
      </c>
      <c r="E1125" s="415" t="s">
        <v>37</v>
      </c>
      <c r="F1125" s="410" t="s">
        <v>36</v>
      </c>
      <c r="G1125" s="413" t="s">
        <v>37</v>
      </c>
      <c r="H1125" s="416">
        <v>-0.78</v>
      </c>
      <c r="I1125" s="425" t="s">
        <v>85</v>
      </c>
      <c r="J1125" s="462"/>
      <c r="K1125" s="423" t="s">
        <v>182</v>
      </c>
      <c r="L1125" s="420"/>
      <c r="M1125" s="420"/>
      <c r="N1125" s="424"/>
      <c r="O1125" s="424"/>
      <c r="P1125" s="424"/>
      <c r="Q1125" s="424"/>
      <c r="R1125" s="424"/>
      <c r="S1125" s="467"/>
    </row>
    <row r="1126" spans="1:19" s="421" customFormat="1" x14ac:dyDescent="0.2">
      <c r="A1126" s="410"/>
      <c r="B1126" s="414">
        <v>40753</v>
      </c>
      <c r="C1126" s="414">
        <v>40753</v>
      </c>
      <c r="D1126" s="410">
        <v>2011</v>
      </c>
      <c r="E1126" s="415" t="s">
        <v>37</v>
      </c>
      <c r="F1126" s="410" t="s">
        <v>36</v>
      </c>
      <c r="G1126" s="413" t="s">
        <v>37</v>
      </c>
      <c r="H1126" s="416">
        <v>-0.81</v>
      </c>
      <c r="I1126" s="425" t="s">
        <v>85</v>
      </c>
      <c r="J1126" s="462"/>
      <c r="K1126" s="423" t="s">
        <v>182</v>
      </c>
      <c r="L1126" s="420"/>
      <c r="M1126" s="420"/>
      <c r="N1126" s="424"/>
      <c r="O1126" s="424"/>
      <c r="P1126" s="424"/>
      <c r="Q1126" s="424"/>
      <c r="R1126" s="424"/>
      <c r="S1126" s="467"/>
    </row>
    <row r="1127" spans="1:19" s="421" customFormat="1" x14ac:dyDescent="0.2">
      <c r="A1127" s="410"/>
      <c r="B1127" s="414">
        <v>40786</v>
      </c>
      <c r="C1127" s="414">
        <v>40786</v>
      </c>
      <c r="D1127" s="410">
        <v>2011</v>
      </c>
      <c r="E1127" s="415" t="s">
        <v>37</v>
      </c>
      <c r="F1127" s="410" t="s">
        <v>36</v>
      </c>
      <c r="G1127" s="413" t="s">
        <v>37</v>
      </c>
      <c r="H1127" s="416">
        <v>-0.7</v>
      </c>
      <c r="I1127" s="425" t="s">
        <v>85</v>
      </c>
      <c r="J1127" s="462"/>
      <c r="K1127" s="423" t="s">
        <v>182</v>
      </c>
      <c r="L1127" s="420"/>
      <c r="M1127" s="420"/>
      <c r="N1127" s="424"/>
      <c r="O1127" s="424"/>
      <c r="P1127" s="424"/>
      <c r="Q1127" s="424"/>
      <c r="R1127" s="424"/>
      <c r="S1127" s="467"/>
    </row>
    <row r="1128" spans="1:19" s="421" customFormat="1" x14ac:dyDescent="0.2">
      <c r="A1128" s="410"/>
      <c r="B1128" s="414">
        <v>40816</v>
      </c>
      <c r="C1128" s="414">
        <v>40816</v>
      </c>
      <c r="D1128" s="410">
        <v>2011</v>
      </c>
      <c r="E1128" s="415" t="s">
        <v>37</v>
      </c>
      <c r="F1128" s="410" t="s">
        <v>36</v>
      </c>
      <c r="G1128" s="413" t="s">
        <v>37</v>
      </c>
      <c r="H1128" s="416">
        <v>-0.42</v>
      </c>
      <c r="I1128" s="425" t="s">
        <v>85</v>
      </c>
      <c r="J1128" s="462"/>
      <c r="K1128" s="423" t="s">
        <v>182</v>
      </c>
      <c r="L1128" s="420"/>
      <c r="M1128" s="420"/>
      <c r="N1128" s="424"/>
      <c r="O1128" s="424"/>
      <c r="P1128" s="424"/>
      <c r="Q1128" s="424"/>
      <c r="R1128" s="424"/>
      <c r="S1128" s="467"/>
    </row>
    <row r="1129" spans="1:19" s="421" customFormat="1" x14ac:dyDescent="0.2">
      <c r="A1129" s="410"/>
      <c r="B1129" s="414">
        <v>40847</v>
      </c>
      <c r="C1129" s="414">
        <v>40847</v>
      </c>
      <c r="D1129" s="410">
        <v>2011</v>
      </c>
      <c r="E1129" s="415" t="s">
        <v>37</v>
      </c>
      <c r="F1129" s="410" t="s">
        <v>36</v>
      </c>
      <c r="G1129" s="413" t="s">
        <v>37</v>
      </c>
      <c r="H1129" s="416">
        <v>-0.38</v>
      </c>
      <c r="I1129" s="425" t="s">
        <v>85</v>
      </c>
      <c r="J1129" s="462"/>
      <c r="K1129" s="423" t="s">
        <v>182</v>
      </c>
      <c r="L1129" s="420"/>
      <c r="M1129" s="420"/>
      <c r="N1129" s="424"/>
      <c r="O1129" s="424"/>
      <c r="P1129" s="424"/>
      <c r="Q1129" s="424"/>
      <c r="R1129" s="424"/>
      <c r="S1129" s="466"/>
    </row>
    <row r="1130" spans="1:19" s="421" customFormat="1" x14ac:dyDescent="0.2">
      <c r="A1130" s="410"/>
      <c r="B1130" s="414">
        <v>40877</v>
      </c>
      <c r="C1130" s="414">
        <v>40877</v>
      </c>
      <c r="D1130" s="410">
        <v>2011</v>
      </c>
      <c r="E1130" s="415" t="s">
        <v>37</v>
      </c>
      <c r="F1130" s="410" t="s">
        <v>36</v>
      </c>
      <c r="G1130" s="413" t="s">
        <v>37</v>
      </c>
      <c r="H1130" s="416">
        <v>-0.39</v>
      </c>
      <c r="I1130" s="425" t="s">
        <v>85</v>
      </c>
      <c r="J1130" s="462"/>
      <c r="K1130" s="423" t="s">
        <v>182</v>
      </c>
      <c r="L1130" s="420"/>
      <c r="M1130" s="420"/>
      <c r="N1130" s="424"/>
      <c r="O1130" s="424"/>
      <c r="P1130" s="424"/>
      <c r="Q1130" s="424"/>
      <c r="R1130" s="424"/>
      <c r="S1130" s="467"/>
    </row>
    <row r="1131" spans="1:19" s="421" customFormat="1" x14ac:dyDescent="0.2">
      <c r="A1131" s="410"/>
      <c r="B1131" s="414">
        <v>40907</v>
      </c>
      <c r="C1131" s="414">
        <v>40907</v>
      </c>
      <c r="D1131" s="410">
        <v>2011</v>
      </c>
      <c r="E1131" s="415" t="s">
        <v>37</v>
      </c>
      <c r="F1131" s="410" t="s">
        <v>36</v>
      </c>
      <c r="G1131" s="413" t="s">
        <v>37</v>
      </c>
      <c r="H1131" s="416">
        <v>-0.43</v>
      </c>
      <c r="I1131" s="425" t="s">
        <v>85</v>
      </c>
      <c r="J1131" s="462"/>
      <c r="K1131" s="423" t="s">
        <v>182</v>
      </c>
      <c r="L1131" s="420"/>
      <c r="M1131" s="420"/>
      <c r="N1131" s="424"/>
      <c r="O1131" s="424"/>
      <c r="P1131" s="424"/>
      <c r="Q1131" s="424"/>
      <c r="R1131" s="424"/>
      <c r="S1131" s="467"/>
    </row>
    <row r="1132" spans="1:19" s="421" customFormat="1" x14ac:dyDescent="0.2">
      <c r="A1132" s="413" t="s">
        <v>7</v>
      </c>
      <c r="B1132" s="414">
        <v>40938</v>
      </c>
      <c r="C1132" s="414">
        <v>40938</v>
      </c>
      <c r="D1132" s="410">
        <v>2012</v>
      </c>
      <c r="E1132" s="415" t="s">
        <v>63</v>
      </c>
      <c r="F1132" s="413" t="s">
        <v>34</v>
      </c>
      <c r="G1132" s="413" t="s">
        <v>35</v>
      </c>
      <c r="H1132" s="416">
        <v>-290</v>
      </c>
      <c r="I1132" s="425" t="s">
        <v>388</v>
      </c>
      <c r="J1132" s="418"/>
      <c r="K1132" s="419" t="s">
        <v>182</v>
      </c>
      <c r="L1132" s="420" t="s">
        <v>64</v>
      </c>
      <c r="M1132" s="420"/>
      <c r="N1132" s="424"/>
      <c r="O1132" s="424"/>
      <c r="P1132" s="424"/>
      <c r="Q1132" s="424"/>
      <c r="R1132" s="424"/>
      <c r="S1132" s="468"/>
    </row>
    <row r="1133" spans="1:19" s="421" customFormat="1" x14ac:dyDescent="0.2">
      <c r="A1133" s="410"/>
      <c r="B1133" s="414">
        <v>40939</v>
      </c>
      <c r="C1133" s="414">
        <v>40939</v>
      </c>
      <c r="D1133" s="410">
        <v>2012</v>
      </c>
      <c r="E1133" s="415" t="s">
        <v>37</v>
      </c>
      <c r="F1133" s="410" t="s">
        <v>36</v>
      </c>
      <c r="G1133" s="413" t="s">
        <v>37</v>
      </c>
      <c r="H1133" s="416">
        <v>-0.38</v>
      </c>
      <c r="I1133" s="425" t="s">
        <v>85</v>
      </c>
      <c r="J1133" s="462"/>
      <c r="K1133" s="423" t="s">
        <v>182</v>
      </c>
      <c r="L1133" s="420"/>
      <c r="M1133" s="420"/>
      <c r="N1133" s="424"/>
      <c r="O1133" s="424"/>
      <c r="P1133" s="424"/>
      <c r="Q1133" s="424"/>
      <c r="R1133" s="424"/>
      <c r="S1133" s="468"/>
    </row>
    <row r="1134" spans="1:19" s="421" customFormat="1" x14ac:dyDescent="0.2">
      <c r="A1134" s="410"/>
      <c r="B1134" s="414">
        <v>40968</v>
      </c>
      <c r="C1134" s="414">
        <v>40968</v>
      </c>
      <c r="D1134" s="410">
        <v>2012</v>
      </c>
      <c r="E1134" s="415" t="s">
        <v>37</v>
      </c>
      <c r="F1134" s="410" t="s">
        <v>36</v>
      </c>
      <c r="G1134" s="413" t="s">
        <v>37</v>
      </c>
      <c r="H1134" s="416">
        <v>-0.38</v>
      </c>
      <c r="I1134" s="425" t="s">
        <v>85</v>
      </c>
      <c r="J1134" s="462"/>
      <c r="K1134" s="423" t="s">
        <v>182</v>
      </c>
      <c r="L1134" s="420"/>
      <c r="M1134" s="420"/>
      <c r="N1134" s="424"/>
      <c r="O1134" s="424"/>
      <c r="S1134" s="469"/>
    </row>
    <row r="1135" spans="1:19" s="421" customFormat="1" x14ac:dyDescent="0.2">
      <c r="A1135" s="410"/>
      <c r="B1135" s="414">
        <v>40998</v>
      </c>
      <c r="C1135" s="414">
        <v>40998</v>
      </c>
      <c r="D1135" s="410">
        <v>2012</v>
      </c>
      <c r="E1135" s="415" t="s">
        <v>37</v>
      </c>
      <c r="F1135" s="410" t="s">
        <v>36</v>
      </c>
      <c r="G1135" s="413" t="s">
        <v>37</v>
      </c>
      <c r="H1135" s="416">
        <v>-0.42</v>
      </c>
      <c r="I1135" s="425" t="s">
        <v>85</v>
      </c>
      <c r="J1135" s="462"/>
      <c r="K1135" s="423" t="s">
        <v>182</v>
      </c>
      <c r="L1135" s="420"/>
      <c r="M1135" s="420"/>
      <c r="N1135" s="424"/>
      <c r="O1135" s="424"/>
      <c r="S1135" s="469"/>
    </row>
    <row r="1136" spans="1:19" s="421" customFormat="1" x14ac:dyDescent="0.2">
      <c r="A1136" s="410"/>
      <c r="B1136" s="414">
        <v>41029</v>
      </c>
      <c r="C1136" s="414">
        <v>41029</v>
      </c>
      <c r="D1136" s="410">
        <v>2012</v>
      </c>
      <c r="E1136" s="415" t="s">
        <v>37</v>
      </c>
      <c r="F1136" s="410" t="s">
        <v>36</v>
      </c>
      <c r="G1136" s="413" t="s">
        <v>37</v>
      </c>
      <c r="H1136" s="416">
        <v>-0.38</v>
      </c>
      <c r="I1136" s="425" t="s">
        <v>85</v>
      </c>
      <c r="J1136" s="462"/>
      <c r="K1136" s="423" t="s">
        <v>182</v>
      </c>
      <c r="L1136" s="420"/>
      <c r="M1136" s="420"/>
      <c r="N1136" s="424"/>
      <c r="O1136" s="424"/>
      <c r="S1136" s="469"/>
    </row>
    <row r="1137" spans="1:19" s="421" customFormat="1" x14ac:dyDescent="0.2">
      <c r="A1137" s="410"/>
      <c r="B1137" s="414">
        <v>41060</v>
      </c>
      <c r="C1137" s="414">
        <v>41060</v>
      </c>
      <c r="D1137" s="410">
        <v>2012</v>
      </c>
      <c r="E1137" s="415" t="s">
        <v>37</v>
      </c>
      <c r="F1137" s="410" t="s">
        <v>36</v>
      </c>
      <c r="G1137" s="413" t="s">
        <v>37</v>
      </c>
      <c r="H1137" s="416">
        <v>-0.4</v>
      </c>
      <c r="I1137" s="425" t="s">
        <v>85</v>
      </c>
      <c r="J1137" s="462"/>
      <c r="K1137" s="423" t="s">
        <v>182</v>
      </c>
      <c r="L1137" s="420"/>
      <c r="M1137" s="420"/>
      <c r="N1137" s="424"/>
      <c r="O1137" s="424"/>
      <c r="S1137" s="424"/>
    </row>
    <row r="1138" spans="1:19" s="421" customFormat="1" x14ac:dyDescent="0.2">
      <c r="A1138" s="410"/>
      <c r="B1138" s="414">
        <v>41089</v>
      </c>
      <c r="C1138" s="414">
        <v>41089</v>
      </c>
      <c r="D1138" s="410">
        <v>2012</v>
      </c>
      <c r="E1138" s="415" t="s">
        <v>37</v>
      </c>
      <c r="F1138" s="410" t="s">
        <v>36</v>
      </c>
      <c r="G1138" s="413" t="s">
        <v>37</v>
      </c>
      <c r="H1138" s="416">
        <v>-0.4</v>
      </c>
      <c r="I1138" s="425" t="s">
        <v>85</v>
      </c>
      <c r="J1138" s="462"/>
      <c r="K1138" s="423" t="s">
        <v>182</v>
      </c>
      <c r="L1138" s="420"/>
      <c r="M1138" s="420"/>
      <c r="N1138" s="424"/>
      <c r="O1138" s="424"/>
      <c r="S1138" s="424"/>
    </row>
    <row r="1139" spans="1:19" s="421" customFormat="1" x14ac:dyDescent="0.2">
      <c r="A1139" s="410"/>
      <c r="B1139" s="414">
        <v>41121</v>
      </c>
      <c r="C1139" s="414">
        <v>41121</v>
      </c>
      <c r="D1139" s="410">
        <v>2012</v>
      </c>
      <c r="E1139" s="415" t="s">
        <v>37</v>
      </c>
      <c r="F1139" s="410" t="s">
        <v>36</v>
      </c>
      <c r="G1139" s="413" t="s">
        <v>37</v>
      </c>
      <c r="H1139" s="416">
        <v>-0.39</v>
      </c>
      <c r="I1139" s="425" t="s">
        <v>85</v>
      </c>
      <c r="J1139" s="462"/>
      <c r="K1139" s="423" t="s">
        <v>182</v>
      </c>
      <c r="L1139" s="420"/>
      <c r="M1139" s="420"/>
      <c r="N1139" s="424"/>
      <c r="O1139" s="424"/>
      <c r="S1139" s="424"/>
    </row>
    <row r="1140" spans="1:19" s="421" customFormat="1" x14ac:dyDescent="0.2">
      <c r="A1140" s="410"/>
      <c r="B1140" s="414">
        <v>41152</v>
      </c>
      <c r="C1140" s="414">
        <v>41152</v>
      </c>
      <c r="D1140" s="410">
        <v>2012</v>
      </c>
      <c r="E1140" s="415" t="s">
        <v>37</v>
      </c>
      <c r="F1140" s="410" t="s">
        <v>36</v>
      </c>
      <c r="G1140" s="413" t="s">
        <v>37</v>
      </c>
      <c r="H1140" s="416">
        <v>-0.44</v>
      </c>
      <c r="I1140" s="425" t="s">
        <v>85</v>
      </c>
      <c r="J1140" s="462"/>
      <c r="K1140" s="423" t="s">
        <v>182</v>
      </c>
      <c r="L1140" s="420"/>
      <c r="M1140" s="420"/>
      <c r="N1140" s="424"/>
      <c r="O1140" s="424"/>
      <c r="S1140" s="424"/>
    </row>
    <row r="1141" spans="1:19" s="421" customFormat="1" x14ac:dyDescent="0.2">
      <c r="A1141" s="410"/>
      <c r="B1141" s="414">
        <v>41180</v>
      </c>
      <c r="C1141" s="414">
        <v>41180</v>
      </c>
      <c r="D1141" s="410">
        <v>2012</v>
      </c>
      <c r="E1141" s="415" t="s">
        <v>37</v>
      </c>
      <c r="F1141" s="410" t="s">
        <v>36</v>
      </c>
      <c r="G1141" s="413" t="s">
        <v>37</v>
      </c>
      <c r="H1141" s="416">
        <v>-0.35</v>
      </c>
      <c r="I1141" s="425" t="s">
        <v>85</v>
      </c>
      <c r="J1141" s="462"/>
      <c r="K1141" s="423" t="s">
        <v>182</v>
      </c>
      <c r="L1141" s="420"/>
      <c r="M1141" s="420"/>
      <c r="N1141" s="424"/>
      <c r="O1141" s="424"/>
      <c r="S1141" s="424"/>
    </row>
    <row r="1142" spans="1:19" s="421" customFormat="1" x14ac:dyDescent="0.2">
      <c r="A1142" s="410"/>
      <c r="B1142" s="414">
        <v>41213</v>
      </c>
      <c r="C1142" s="414">
        <v>41213</v>
      </c>
      <c r="D1142" s="410">
        <v>2012</v>
      </c>
      <c r="E1142" s="415" t="s">
        <v>37</v>
      </c>
      <c r="F1142" s="410" t="s">
        <v>36</v>
      </c>
      <c r="G1142" s="413" t="s">
        <v>37</v>
      </c>
      <c r="H1142" s="416">
        <v>-0.4</v>
      </c>
      <c r="I1142" s="425" t="s">
        <v>85</v>
      </c>
      <c r="J1142" s="462"/>
      <c r="K1142" s="423" t="s">
        <v>182</v>
      </c>
      <c r="L1142" s="420"/>
      <c r="M1142" s="420"/>
      <c r="N1142" s="424"/>
      <c r="O1142" s="424"/>
      <c r="S1142" s="424"/>
    </row>
    <row r="1143" spans="1:19" s="421" customFormat="1" x14ac:dyDescent="0.2">
      <c r="A1143" s="410"/>
      <c r="B1143" s="414">
        <v>41243</v>
      </c>
      <c r="C1143" s="414">
        <v>41243</v>
      </c>
      <c r="D1143" s="410">
        <v>2012</v>
      </c>
      <c r="E1143" s="415" t="s">
        <v>37</v>
      </c>
      <c r="F1143" s="410" t="s">
        <v>36</v>
      </c>
      <c r="G1143" s="413" t="s">
        <v>37</v>
      </c>
      <c r="H1143" s="416">
        <v>-0.42</v>
      </c>
      <c r="I1143" s="425" t="s">
        <v>85</v>
      </c>
      <c r="J1143" s="462"/>
      <c r="K1143" s="423" t="s">
        <v>182</v>
      </c>
      <c r="L1143" s="420"/>
      <c r="M1143" s="420"/>
      <c r="N1143" s="424"/>
      <c r="O1143" s="424"/>
      <c r="S1143" s="424"/>
    </row>
    <row r="1144" spans="1:19" s="421" customFormat="1" x14ac:dyDescent="0.2">
      <c r="A1144" s="410"/>
      <c r="B1144" s="414">
        <v>41274</v>
      </c>
      <c r="C1144" s="414">
        <v>41274</v>
      </c>
      <c r="D1144" s="410">
        <v>2012</v>
      </c>
      <c r="E1144" s="415" t="s">
        <v>37</v>
      </c>
      <c r="F1144" s="410" t="s">
        <v>36</v>
      </c>
      <c r="G1144" s="413" t="s">
        <v>37</v>
      </c>
      <c r="H1144" s="416">
        <v>-0.39</v>
      </c>
      <c r="I1144" s="425" t="s">
        <v>85</v>
      </c>
      <c r="J1144" s="462"/>
      <c r="K1144" s="423" t="s">
        <v>182</v>
      </c>
      <c r="L1144" s="420"/>
      <c r="M1144" s="420"/>
      <c r="N1144" s="424"/>
      <c r="O1144" s="424"/>
      <c r="S1144" s="424"/>
    </row>
    <row r="1145" spans="1:19" s="421" customFormat="1" x14ac:dyDescent="0.2">
      <c r="A1145" s="410"/>
      <c r="B1145" s="414">
        <v>41305</v>
      </c>
      <c r="C1145" s="414">
        <v>41305</v>
      </c>
      <c r="D1145" s="410">
        <v>2013</v>
      </c>
      <c r="E1145" s="415" t="s">
        <v>37</v>
      </c>
      <c r="F1145" s="410" t="s">
        <v>36</v>
      </c>
      <c r="G1145" s="413" t="s">
        <v>37</v>
      </c>
      <c r="H1145" s="416">
        <v>-0.39</v>
      </c>
      <c r="I1145" s="425" t="s">
        <v>85</v>
      </c>
      <c r="J1145" s="462"/>
      <c r="K1145" s="423" t="s">
        <v>182</v>
      </c>
      <c r="L1145" s="420"/>
      <c r="M1145" s="420"/>
      <c r="N1145" s="424"/>
      <c r="O1145" s="424"/>
      <c r="S1145" s="424"/>
    </row>
    <row r="1146" spans="1:19" s="421" customFormat="1" x14ac:dyDescent="0.2">
      <c r="A1146" s="410"/>
      <c r="B1146" s="414">
        <v>41333</v>
      </c>
      <c r="C1146" s="414">
        <v>41333</v>
      </c>
      <c r="D1146" s="410">
        <v>2013</v>
      </c>
      <c r="E1146" s="415" t="s">
        <v>37</v>
      </c>
      <c r="F1146" s="410" t="s">
        <v>36</v>
      </c>
      <c r="G1146" s="413" t="s">
        <v>37</v>
      </c>
      <c r="H1146" s="416">
        <v>-0.37</v>
      </c>
      <c r="I1146" s="425" t="s">
        <v>85</v>
      </c>
      <c r="J1146" s="418"/>
      <c r="K1146" s="423" t="s">
        <v>182</v>
      </c>
      <c r="L1146" s="420"/>
      <c r="M1146" s="420"/>
    </row>
    <row r="1147" spans="1:19" s="421" customFormat="1" x14ac:dyDescent="0.2">
      <c r="A1147" s="410"/>
      <c r="B1147" s="414">
        <v>41362</v>
      </c>
      <c r="C1147" s="414">
        <v>41362</v>
      </c>
      <c r="D1147" s="410">
        <v>2013</v>
      </c>
      <c r="E1147" s="415" t="s">
        <v>37</v>
      </c>
      <c r="F1147" s="410" t="s">
        <v>36</v>
      </c>
      <c r="G1147" s="413" t="s">
        <v>37</v>
      </c>
      <c r="H1147" s="416">
        <v>-0.4</v>
      </c>
      <c r="I1147" s="425" t="s">
        <v>85</v>
      </c>
      <c r="J1147" s="462"/>
      <c r="K1147" s="423" t="s">
        <v>182</v>
      </c>
      <c r="L1147" s="420"/>
      <c r="M1147" s="420"/>
      <c r="N1147" s="424"/>
      <c r="O1147" s="424"/>
      <c r="S1147" s="424"/>
    </row>
    <row r="1148" spans="1:19" s="421" customFormat="1" x14ac:dyDescent="0.2">
      <c r="A1148" s="410"/>
      <c r="B1148" s="414">
        <v>41394</v>
      </c>
      <c r="C1148" s="414">
        <v>41394</v>
      </c>
      <c r="D1148" s="410">
        <v>2013</v>
      </c>
      <c r="E1148" s="415" t="s">
        <v>37</v>
      </c>
      <c r="F1148" s="410" t="s">
        <v>36</v>
      </c>
      <c r="G1148" s="413" t="s">
        <v>37</v>
      </c>
      <c r="H1148" s="416">
        <v>-0.39</v>
      </c>
      <c r="I1148" s="425" t="s">
        <v>85</v>
      </c>
      <c r="J1148" s="462"/>
      <c r="K1148" s="423" t="s">
        <v>182</v>
      </c>
      <c r="L1148" s="420"/>
      <c r="M1148" s="420"/>
      <c r="N1148" s="424"/>
      <c r="O1148" s="424"/>
      <c r="S1148" s="424"/>
    </row>
    <row r="1149" spans="1:19" s="421" customFormat="1" x14ac:dyDescent="0.2">
      <c r="A1149" s="410"/>
      <c r="B1149" s="414">
        <v>41425</v>
      </c>
      <c r="C1149" s="414">
        <v>41425</v>
      </c>
      <c r="D1149" s="410">
        <v>2013</v>
      </c>
      <c r="E1149" s="415" t="s">
        <v>37</v>
      </c>
      <c r="F1149" s="410" t="s">
        <v>36</v>
      </c>
      <c r="G1149" s="413" t="s">
        <v>37</v>
      </c>
      <c r="H1149" s="416">
        <v>-0.43</v>
      </c>
      <c r="I1149" s="425" t="s">
        <v>85</v>
      </c>
      <c r="J1149" s="462"/>
      <c r="K1149" s="423" t="s">
        <v>182</v>
      </c>
      <c r="L1149" s="420"/>
      <c r="M1149" s="420"/>
      <c r="N1149" s="424"/>
      <c r="O1149" s="424"/>
      <c r="S1149" s="424"/>
    </row>
    <row r="1150" spans="1:19" s="421" customFormat="1" x14ac:dyDescent="0.2">
      <c r="A1150" s="410"/>
      <c r="B1150" s="414">
        <v>41453</v>
      </c>
      <c r="C1150" s="414">
        <v>41453</v>
      </c>
      <c r="D1150" s="410">
        <v>2013</v>
      </c>
      <c r="E1150" s="415" t="s">
        <v>37</v>
      </c>
      <c r="F1150" s="410" t="s">
        <v>36</v>
      </c>
      <c r="G1150" s="413" t="s">
        <v>37</v>
      </c>
      <c r="H1150" s="416">
        <v>-0.37</v>
      </c>
      <c r="I1150" s="425" t="s">
        <v>85</v>
      </c>
      <c r="J1150" s="462"/>
      <c r="K1150" s="423" t="s">
        <v>182</v>
      </c>
      <c r="L1150" s="420"/>
      <c r="M1150" s="420"/>
      <c r="N1150" s="424"/>
      <c r="O1150" s="424"/>
      <c r="S1150" s="424"/>
    </row>
    <row r="1151" spans="1:19" s="421" customFormat="1" x14ac:dyDescent="0.2">
      <c r="A1151" s="410"/>
      <c r="B1151" s="414">
        <v>41486</v>
      </c>
      <c r="C1151" s="414">
        <v>41486</v>
      </c>
      <c r="D1151" s="410">
        <v>2013</v>
      </c>
      <c r="E1151" s="415" t="s">
        <v>37</v>
      </c>
      <c r="F1151" s="410" t="s">
        <v>36</v>
      </c>
      <c r="G1151" s="413" t="s">
        <v>37</v>
      </c>
      <c r="H1151" s="416">
        <v>-0.4</v>
      </c>
      <c r="I1151" s="425" t="s">
        <v>85</v>
      </c>
      <c r="J1151" s="462"/>
      <c r="K1151" s="423" t="s">
        <v>182</v>
      </c>
      <c r="L1151" s="420"/>
      <c r="M1151" s="420"/>
      <c r="N1151" s="424"/>
      <c r="O1151" s="424"/>
      <c r="S1151" s="424"/>
    </row>
    <row r="1152" spans="1:19" s="421" customFormat="1" x14ac:dyDescent="0.2">
      <c r="A1152" s="410"/>
      <c r="B1152" s="414">
        <v>41516</v>
      </c>
      <c r="C1152" s="414">
        <v>41516</v>
      </c>
      <c r="D1152" s="410">
        <v>2013</v>
      </c>
      <c r="E1152" s="415" t="s">
        <v>37</v>
      </c>
      <c r="F1152" s="410" t="s">
        <v>36</v>
      </c>
      <c r="G1152" s="413" t="s">
        <v>37</v>
      </c>
      <c r="H1152" s="416">
        <v>-0.43</v>
      </c>
      <c r="I1152" s="425" t="s">
        <v>85</v>
      </c>
      <c r="J1152" s="462"/>
      <c r="K1152" s="423" t="s">
        <v>182</v>
      </c>
      <c r="L1152" s="420"/>
      <c r="M1152" s="420"/>
      <c r="N1152" s="424"/>
      <c r="O1152" s="424"/>
      <c r="S1152" s="424"/>
    </row>
    <row r="1153" spans="1:19" s="421" customFormat="1" x14ac:dyDescent="0.2">
      <c r="A1153" s="410"/>
      <c r="B1153" s="414">
        <v>41547</v>
      </c>
      <c r="C1153" s="414">
        <v>41547</v>
      </c>
      <c r="D1153" s="410">
        <v>2013</v>
      </c>
      <c r="E1153" s="415" t="s">
        <v>37</v>
      </c>
      <c r="F1153" s="410" t="s">
        <v>36</v>
      </c>
      <c r="G1153" s="413" t="s">
        <v>37</v>
      </c>
      <c r="H1153" s="416">
        <v>-0.37</v>
      </c>
      <c r="I1153" s="425" t="s">
        <v>85</v>
      </c>
      <c r="J1153" s="462"/>
      <c r="K1153" s="423" t="s">
        <v>182</v>
      </c>
      <c r="L1153" s="420"/>
      <c r="M1153" s="420"/>
      <c r="N1153" s="424"/>
      <c r="O1153" s="424"/>
      <c r="S1153" s="424"/>
    </row>
    <row r="1154" spans="1:19" s="421" customFormat="1" x14ac:dyDescent="0.2">
      <c r="A1154" s="410"/>
      <c r="B1154" s="414">
        <v>41578</v>
      </c>
      <c r="C1154" s="414">
        <v>41578</v>
      </c>
      <c r="D1154" s="410">
        <v>2013</v>
      </c>
      <c r="E1154" s="415" t="s">
        <v>37</v>
      </c>
      <c r="F1154" s="410" t="s">
        <v>36</v>
      </c>
      <c r="G1154" s="413" t="s">
        <v>37</v>
      </c>
      <c r="H1154" s="416">
        <v>-0.4</v>
      </c>
      <c r="I1154" s="425" t="s">
        <v>85</v>
      </c>
      <c r="J1154" s="462"/>
      <c r="K1154" s="423" t="s">
        <v>182</v>
      </c>
      <c r="L1154" s="420"/>
      <c r="M1154" s="420"/>
      <c r="N1154" s="424"/>
      <c r="O1154" s="424"/>
      <c r="S1154" s="424"/>
    </row>
    <row r="1155" spans="1:19" s="421" customFormat="1" x14ac:dyDescent="0.2">
      <c r="A1155" s="410"/>
      <c r="B1155" s="414">
        <v>41607</v>
      </c>
      <c r="C1155" s="414">
        <v>41607</v>
      </c>
      <c r="D1155" s="410">
        <v>2013</v>
      </c>
      <c r="E1155" s="415" t="s">
        <v>37</v>
      </c>
      <c r="F1155" s="410" t="s">
        <v>36</v>
      </c>
      <c r="G1155" s="413" t="s">
        <v>37</v>
      </c>
      <c r="H1155" s="416">
        <v>-0.4</v>
      </c>
      <c r="I1155" s="425" t="s">
        <v>85</v>
      </c>
      <c r="J1155" s="462"/>
      <c r="K1155" s="423" t="s">
        <v>182</v>
      </c>
      <c r="L1155" s="420"/>
      <c r="M1155" s="420"/>
      <c r="N1155" s="424"/>
      <c r="O1155" s="424"/>
      <c r="P1155" s="424"/>
      <c r="Q1155" s="424"/>
      <c r="R1155" s="424"/>
      <c r="S1155" s="424"/>
    </row>
    <row r="1156" spans="1:19" s="421" customFormat="1" x14ac:dyDescent="0.2">
      <c r="A1156" s="410"/>
      <c r="B1156" s="414">
        <v>41639</v>
      </c>
      <c r="C1156" s="414">
        <v>41639</v>
      </c>
      <c r="D1156" s="410">
        <v>2013</v>
      </c>
      <c r="E1156" s="415" t="s">
        <v>37</v>
      </c>
      <c r="F1156" s="410" t="s">
        <v>36</v>
      </c>
      <c r="G1156" s="413" t="s">
        <v>37</v>
      </c>
      <c r="H1156" s="416">
        <v>-0.4</v>
      </c>
      <c r="I1156" s="425" t="s">
        <v>85</v>
      </c>
      <c r="J1156" s="462"/>
      <c r="K1156" s="423" t="s">
        <v>182</v>
      </c>
      <c r="L1156" s="420"/>
      <c r="M1156" s="420"/>
      <c r="N1156" s="424"/>
      <c r="O1156" s="424"/>
      <c r="P1156" s="424"/>
      <c r="Q1156" s="424"/>
      <c r="R1156" s="424"/>
      <c r="S1156" s="424"/>
    </row>
    <row r="1157" spans="1:19" s="421" customFormat="1" x14ac:dyDescent="0.2">
      <c r="A1157" s="410"/>
      <c r="B1157" s="414">
        <v>41670</v>
      </c>
      <c r="C1157" s="414">
        <v>41670</v>
      </c>
      <c r="D1157" s="410">
        <v>2014</v>
      </c>
      <c r="E1157" s="415" t="s">
        <v>37</v>
      </c>
      <c r="F1157" s="410" t="s">
        <v>36</v>
      </c>
      <c r="G1157" s="413" t="s">
        <v>37</v>
      </c>
      <c r="H1157" s="416">
        <v>-0.32</v>
      </c>
      <c r="I1157" s="425" t="s">
        <v>85</v>
      </c>
      <c r="J1157" s="462"/>
      <c r="K1157" s="423" t="s">
        <v>182</v>
      </c>
      <c r="L1157" s="420"/>
      <c r="M1157" s="420"/>
      <c r="N1157" s="424"/>
      <c r="O1157" s="424"/>
      <c r="P1157" s="424"/>
      <c r="Q1157" s="424"/>
      <c r="R1157" s="424"/>
      <c r="S1157" s="424"/>
    </row>
    <row r="1158" spans="1:19" s="421" customFormat="1" x14ac:dyDescent="0.2">
      <c r="A1158" s="410"/>
      <c r="B1158" s="414">
        <v>41698</v>
      </c>
      <c r="C1158" s="414">
        <v>41698</v>
      </c>
      <c r="D1158" s="410">
        <v>2014</v>
      </c>
      <c r="E1158" s="415" t="s">
        <v>37</v>
      </c>
      <c r="F1158" s="410" t="s">
        <v>36</v>
      </c>
      <c r="G1158" s="413" t="s">
        <v>37</v>
      </c>
      <c r="H1158" s="416">
        <v>-0.22</v>
      </c>
      <c r="I1158" s="425" t="s">
        <v>85</v>
      </c>
      <c r="J1158" s="462"/>
      <c r="K1158" s="423" t="s">
        <v>182</v>
      </c>
      <c r="L1158" s="420"/>
      <c r="M1158" s="420"/>
      <c r="N1158" s="424"/>
      <c r="O1158" s="424"/>
      <c r="P1158" s="424"/>
      <c r="Q1158" s="424"/>
      <c r="R1158" s="424"/>
      <c r="S1158" s="424"/>
    </row>
    <row r="1159" spans="1:19" s="421" customFormat="1" x14ac:dyDescent="0.2">
      <c r="A1159" s="410"/>
      <c r="B1159" s="414">
        <v>41729</v>
      </c>
      <c r="C1159" s="414">
        <v>41729</v>
      </c>
      <c r="D1159" s="410">
        <v>2014</v>
      </c>
      <c r="E1159" s="415" t="s">
        <v>37</v>
      </c>
      <c r="F1159" s="410" t="s">
        <v>36</v>
      </c>
      <c r="G1159" s="413" t="s">
        <v>37</v>
      </c>
      <c r="H1159" s="416">
        <v>-0.23</v>
      </c>
      <c r="I1159" s="425" t="s">
        <v>85</v>
      </c>
      <c r="J1159" s="462"/>
      <c r="K1159" s="423" t="s">
        <v>182</v>
      </c>
      <c r="L1159" s="420"/>
      <c r="M1159" s="420"/>
      <c r="N1159" s="424"/>
      <c r="O1159" s="424"/>
      <c r="P1159" s="424"/>
      <c r="Q1159" s="424"/>
      <c r="R1159" s="424"/>
      <c r="S1159" s="424"/>
    </row>
    <row r="1160" spans="1:19" s="421" customFormat="1" x14ac:dyDescent="0.2">
      <c r="A1160" s="410"/>
      <c r="B1160" s="414">
        <v>41759</v>
      </c>
      <c r="C1160" s="414">
        <v>41759</v>
      </c>
      <c r="D1160" s="410">
        <v>2014</v>
      </c>
      <c r="E1160" s="415" t="s">
        <v>37</v>
      </c>
      <c r="F1160" s="410" t="s">
        <v>36</v>
      </c>
      <c r="G1160" s="413" t="s">
        <v>37</v>
      </c>
      <c r="H1160" s="416">
        <v>-0.23</v>
      </c>
      <c r="I1160" s="425" t="s">
        <v>85</v>
      </c>
      <c r="J1160" s="418"/>
      <c r="K1160" s="423" t="s">
        <v>182</v>
      </c>
      <c r="L1160" s="420"/>
      <c r="M1160" s="420"/>
      <c r="N1160" s="424"/>
      <c r="O1160" s="424"/>
      <c r="P1160" s="424"/>
      <c r="Q1160" s="424"/>
      <c r="R1160" s="424"/>
    </row>
    <row r="1161" spans="1:19" s="421" customFormat="1" x14ac:dyDescent="0.2">
      <c r="A1161" s="410"/>
      <c r="B1161" s="414">
        <v>41789</v>
      </c>
      <c r="C1161" s="414">
        <v>41789</v>
      </c>
      <c r="D1161" s="410">
        <v>2014</v>
      </c>
      <c r="E1161" s="415" t="s">
        <v>37</v>
      </c>
      <c r="F1161" s="410" t="s">
        <v>36</v>
      </c>
      <c r="G1161" s="413" t="s">
        <v>37</v>
      </c>
      <c r="H1161" s="416">
        <v>-0.25</v>
      </c>
      <c r="I1161" s="425" t="s">
        <v>85</v>
      </c>
      <c r="J1161" s="462"/>
      <c r="K1161" s="423" t="s">
        <v>182</v>
      </c>
      <c r="L1161" s="420"/>
      <c r="M1161" s="420"/>
      <c r="N1161" s="424"/>
      <c r="O1161" s="424"/>
      <c r="P1161" s="424"/>
      <c r="Q1161" s="424"/>
      <c r="R1161" s="424"/>
      <c r="S1161" s="424"/>
    </row>
    <row r="1162" spans="1:19" s="421" customFormat="1" x14ac:dyDescent="0.2">
      <c r="A1162" s="410"/>
      <c r="B1162" s="414">
        <v>41820</v>
      </c>
      <c r="C1162" s="414">
        <v>41820</v>
      </c>
      <c r="D1162" s="410">
        <v>2014</v>
      </c>
      <c r="E1162" s="415" t="s">
        <v>37</v>
      </c>
      <c r="F1162" s="410" t="s">
        <v>36</v>
      </c>
      <c r="G1162" s="413" t="s">
        <v>37</v>
      </c>
      <c r="H1162" s="416">
        <v>-0.23</v>
      </c>
      <c r="I1162" s="425" t="s">
        <v>85</v>
      </c>
      <c r="J1162" s="462"/>
      <c r="K1162" s="423" t="s">
        <v>182</v>
      </c>
      <c r="L1162" s="420"/>
      <c r="M1162" s="420"/>
      <c r="N1162" s="424"/>
      <c r="O1162" s="424"/>
      <c r="P1162" s="424"/>
      <c r="Q1162" s="424"/>
      <c r="R1162" s="424"/>
      <c r="S1162" s="424"/>
    </row>
    <row r="1163" spans="1:19" s="421" customFormat="1" x14ac:dyDescent="0.2">
      <c r="A1163" s="410"/>
      <c r="B1163" s="414">
        <v>41851</v>
      </c>
      <c r="C1163" s="414">
        <v>41851</v>
      </c>
      <c r="D1163" s="410">
        <v>2014</v>
      </c>
      <c r="E1163" s="415" t="s">
        <v>37</v>
      </c>
      <c r="F1163" s="410" t="s">
        <v>36</v>
      </c>
      <c r="G1163" s="413" t="s">
        <v>37</v>
      </c>
      <c r="H1163" s="416">
        <v>-0.24</v>
      </c>
      <c r="I1163" s="425" t="s">
        <v>85</v>
      </c>
      <c r="J1163" s="462"/>
      <c r="K1163" s="423" t="s">
        <v>182</v>
      </c>
      <c r="L1163" s="420"/>
      <c r="M1163" s="420"/>
      <c r="P1163" s="424"/>
      <c r="Q1163" s="424"/>
      <c r="R1163" s="424"/>
      <c r="S1163" s="453"/>
    </row>
    <row r="1164" spans="1:19" s="421" customFormat="1" x14ac:dyDescent="0.2">
      <c r="A1164" s="413"/>
      <c r="B1164" s="414">
        <v>41856</v>
      </c>
      <c r="C1164" s="414">
        <v>41856</v>
      </c>
      <c r="D1164" s="410">
        <v>2014</v>
      </c>
      <c r="E1164" s="415" t="s">
        <v>69</v>
      </c>
      <c r="F1164" s="413" t="s">
        <v>34</v>
      </c>
      <c r="G1164" s="413" t="s">
        <v>48</v>
      </c>
      <c r="H1164" s="416">
        <v>-570</v>
      </c>
      <c r="I1164" s="417" t="s">
        <v>48</v>
      </c>
      <c r="J1164" s="418"/>
      <c r="K1164" s="419" t="s">
        <v>182</v>
      </c>
      <c r="L1164" s="420"/>
      <c r="M1164" s="420"/>
      <c r="S1164" s="424"/>
    </row>
    <row r="1165" spans="1:19" s="421" customFormat="1" x14ac:dyDescent="0.2">
      <c r="A1165" s="410"/>
      <c r="B1165" s="414">
        <v>41880</v>
      </c>
      <c r="C1165" s="414">
        <v>41880</v>
      </c>
      <c r="D1165" s="410">
        <v>2014</v>
      </c>
      <c r="E1165" s="415" t="s">
        <v>37</v>
      </c>
      <c r="F1165" s="410" t="s">
        <v>36</v>
      </c>
      <c r="G1165" s="413" t="s">
        <v>37</v>
      </c>
      <c r="H1165" s="416">
        <v>-0.25</v>
      </c>
      <c r="I1165" s="425" t="s">
        <v>85</v>
      </c>
      <c r="J1165" s="462"/>
      <c r="K1165" s="423" t="s">
        <v>182</v>
      </c>
      <c r="L1165" s="420"/>
      <c r="M1165" s="420"/>
      <c r="P1165" s="424"/>
      <c r="Q1165" s="424"/>
      <c r="R1165" s="424"/>
      <c r="S1165" s="424"/>
    </row>
    <row r="1166" spans="1:19" s="421" customFormat="1" x14ac:dyDescent="0.2">
      <c r="A1166" s="410"/>
      <c r="B1166" s="414">
        <v>41912</v>
      </c>
      <c r="C1166" s="414">
        <v>41912</v>
      </c>
      <c r="D1166" s="410">
        <v>2014</v>
      </c>
      <c r="E1166" s="415" t="s">
        <v>37</v>
      </c>
      <c r="F1166" s="410" t="s">
        <v>36</v>
      </c>
      <c r="G1166" s="413" t="s">
        <v>37</v>
      </c>
      <c r="H1166" s="416">
        <v>-0.23</v>
      </c>
      <c r="I1166" s="425" t="s">
        <v>85</v>
      </c>
      <c r="J1166" s="462"/>
      <c r="K1166" s="423" t="s">
        <v>182</v>
      </c>
      <c r="L1166" s="420"/>
      <c r="M1166" s="420"/>
      <c r="N1166" s="424"/>
      <c r="O1166" s="424"/>
      <c r="P1166" s="424"/>
      <c r="Q1166" s="424"/>
      <c r="R1166" s="424"/>
      <c r="S1166" s="424"/>
    </row>
    <row r="1167" spans="1:19" s="421" customFormat="1" x14ac:dyDescent="0.2">
      <c r="A1167" s="410"/>
      <c r="B1167" s="414">
        <v>41943</v>
      </c>
      <c r="C1167" s="414">
        <v>41943</v>
      </c>
      <c r="D1167" s="410">
        <v>2014</v>
      </c>
      <c r="E1167" s="415" t="s">
        <v>37</v>
      </c>
      <c r="F1167" s="410" t="s">
        <v>36</v>
      </c>
      <c r="G1167" s="413" t="s">
        <v>37</v>
      </c>
      <c r="H1167" s="416">
        <v>-0.26</v>
      </c>
      <c r="I1167" s="425" t="s">
        <v>85</v>
      </c>
      <c r="J1167" s="462"/>
      <c r="K1167" s="423" t="s">
        <v>182</v>
      </c>
      <c r="L1167" s="420"/>
      <c r="M1167" s="420"/>
      <c r="N1167" s="424"/>
      <c r="O1167" s="424"/>
      <c r="P1167" s="424"/>
      <c r="Q1167" s="424"/>
      <c r="R1167" s="424"/>
      <c r="S1167" s="424"/>
    </row>
    <row r="1168" spans="1:19" s="421" customFormat="1" x14ac:dyDescent="0.2">
      <c r="A1168" s="410"/>
      <c r="B1168" s="414">
        <v>41971</v>
      </c>
      <c r="C1168" s="414">
        <v>41971</v>
      </c>
      <c r="D1168" s="410">
        <v>2014</v>
      </c>
      <c r="E1168" s="415" t="s">
        <v>37</v>
      </c>
      <c r="F1168" s="410" t="s">
        <v>36</v>
      </c>
      <c r="G1168" s="413" t="s">
        <v>37</v>
      </c>
      <c r="H1168" s="416">
        <v>-0.22</v>
      </c>
      <c r="I1168" s="425" t="s">
        <v>85</v>
      </c>
      <c r="J1168" s="462"/>
      <c r="K1168" s="423" t="s">
        <v>182</v>
      </c>
      <c r="L1168" s="420"/>
      <c r="M1168" s="420"/>
      <c r="N1168" s="424"/>
      <c r="O1168" s="424"/>
      <c r="P1168" s="424"/>
      <c r="Q1168" s="424"/>
      <c r="R1168" s="424"/>
      <c r="S1168" s="424"/>
    </row>
    <row r="1169" spans="1:19" s="421" customFormat="1" x14ac:dyDescent="0.2">
      <c r="A1169" s="410"/>
      <c r="B1169" s="414">
        <v>42004</v>
      </c>
      <c r="C1169" s="414">
        <v>42004</v>
      </c>
      <c r="D1169" s="410">
        <v>2014</v>
      </c>
      <c r="E1169" s="415" t="s">
        <v>37</v>
      </c>
      <c r="F1169" s="410" t="s">
        <v>36</v>
      </c>
      <c r="G1169" s="413" t="s">
        <v>37</v>
      </c>
      <c r="H1169" s="416">
        <v>-0.25</v>
      </c>
      <c r="I1169" s="425" t="s">
        <v>85</v>
      </c>
      <c r="J1169" s="462"/>
      <c r="K1169" s="423" t="s">
        <v>182</v>
      </c>
      <c r="L1169" s="420"/>
      <c r="M1169" s="420"/>
      <c r="N1169" s="424"/>
      <c r="O1169" s="424"/>
      <c r="P1169" s="424"/>
      <c r="Q1169" s="424"/>
      <c r="R1169" s="424"/>
      <c r="S1169" s="424"/>
    </row>
    <row r="1170" spans="1:19" s="421" customFormat="1" x14ac:dyDescent="0.2">
      <c r="A1170" s="410"/>
      <c r="B1170" s="414">
        <v>42034</v>
      </c>
      <c r="C1170" s="414">
        <v>42034</v>
      </c>
      <c r="D1170" s="410">
        <v>2015</v>
      </c>
      <c r="E1170" s="415" t="s">
        <v>37</v>
      </c>
      <c r="F1170" s="410" t="s">
        <v>36</v>
      </c>
      <c r="G1170" s="413" t="s">
        <v>37</v>
      </c>
      <c r="H1170" s="416">
        <v>-0.24</v>
      </c>
      <c r="I1170" s="425" t="s">
        <v>85</v>
      </c>
      <c r="J1170" s="462"/>
      <c r="K1170" s="423" t="s">
        <v>182</v>
      </c>
      <c r="L1170" s="420"/>
      <c r="M1170" s="420"/>
      <c r="N1170" s="424"/>
      <c r="O1170" s="424"/>
      <c r="P1170" s="424"/>
      <c r="Q1170" s="424"/>
      <c r="R1170" s="424"/>
      <c r="S1170" s="424"/>
    </row>
    <row r="1171" spans="1:19" s="421" customFormat="1" x14ac:dyDescent="0.2">
      <c r="A1171" s="410"/>
      <c r="B1171" s="414">
        <v>42062</v>
      </c>
      <c r="C1171" s="414">
        <v>42062</v>
      </c>
      <c r="D1171" s="410">
        <v>2015</v>
      </c>
      <c r="E1171" s="415" t="s">
        <v>37</v>
      </c>
      <c r="F1171" s="410" t="s">
        <v>36</v>
      </c>
      <c r="G1171" s="413" t="s">
        <v>37</v>
      </c>
      <c r="H1171" s="416">
        <v>-0.22</v>
      </c>
      <c r="I1171" s="425" t="s">
        <v>85</v>
      </c>
      <c r="J1171" s="462"/>
      <c r="K1171" s="423" t="s">
        <v>182</v>
      </c>
      <c r="L1171" s="420"/>
      <c r="M1171" s="420"/>
      <c r="N1171" s="424"/>
      <c r="O1171" s="424"/>
      <c r="P1171" s="424"/>
      <c r="Q1171" s="424"/>
      <c r="R1171" s="424"/>
      <c r="S1171" s="424"/>
    </row>
    <row r="1172" spans="1:19" s="421" customFormat="1" x14ac:dyDescent="0.2">
      <c r="A1172" s="410"/>
      <c r="B1172" s="414">
        <v>42094</v>
      </c>
      <c r="C1172" s="414">
        <v>42094</v>
      </c>
      <c r="D1172" s="410">
        <v>2015</v>
      </c>
      <c r="E1172" s="415" t="s">
        <v>37</v>
      </c>
      <c r="F1172" s="410" t="s">
        <v>36</v>
      </c>
      <c r="G1172" s="413" t="s">
        <v>37</v>
      </c>
      <c r="H1172" s="416">
        <v>-0.2</v>
      </c>
      <c r="I1172" s="425" t="s">
        <v>85</v>
      </c>
      <c r="J1172" s="462"/>
      <c r="K1172" s="423" t="s">
        <v>182</v>
      </c>
      <c r="L1172" s="420"/>
      <c r="M1172" s="420"/>
      <c r="N1172" s="424"/>
      <c r="O1172" s="424"/>
      <c r="P1172" s="424"/>
      <c r="Q1172" s="424"/>
      <c r="R1172" s="424"/>
      <c r="S1172" s="424"/>
    </row>
    <row r="1173" spans="1:19" s="421" customFormat="1" x14ac:dyDescent="0.2">
      <c r="A1173" s="410"/>
      <c r="B1173" s="414">
        <v>42124</v>
      </c>
      <c r="C1173" s="414">
        <v>42124</v>
      </c>
      <c r="D1173" s="410">
        <v>2015</v>
      </c>
      <c r="E1173" s="415" t="s">
        <v>37</v>
      </c>
      <c r="F1173" s="410" t="s">
        <v>36</v>
      </c>
      <c r="G1173" s="413" t="s">
        <v>37</v>
      </c>
      <c r="H1173" s="416">
        <v>-0.08</v>
      </c>
      <c r="I1173" s="425" t="s">
        <v>85</v>
      </c>
      <c r="J1173" s="462"/>
      <c r="K1173" s="423" t="s">
        <v>182</v>
      </c>
      <c r="L1173" s="420"/>
      <c r="M1173" s="420"/>
      <c r="N1173" s="424"/>
      <c r="O1173" s="424"/>
      <c r="P1173" s="424"/>
      <c r="Q1173" s="424"/>
      <c r="R1173" s="424"/>
      <c r="S1173" s="424"/>
    </row>
    <row r="1174" spans="1:19" s="421" customFormat="1" x14ac:dyDescent="0.2">
      <c r="A1174" s="410"/>
      <c r="B1174" s="414">
        <v>42153</v>
      </c>
      <c r="C1174" s="414">
        <v>42153</v>
      </c>
      <c r="D1174" s="410">
        <v>2015</v>
      </c>
      <c r="E1174" s="415" t="s">
        <v>37</v>
      </c>
      <c r="F1174" s="410" t="s">
        <v>36</v>
      </c>
      <c r="G1174" s="413" t="s">
        <v>37</v>
      </c>
      <c r="H1174" s="416">
        <v>-0.08</v>
      </c>
      <c r="I1174" s="425" t="s">
        <v>85</v>
      </c>
      <c r="J1174" s="462"/>
      <c r="K1174" s="423" t="s">
        <v>182</v>
      </c>
      <c r="L1174" s="420"/>
      <c r="M1174" s="420"/>
      <c r="N1174" s="424"/>
      <c r="O1174" s="424"/>
      <c r="P1174" s="424"/>
      <c r="Q1174" s="424"/>
      <c r="R1174" s="424"/>
      <c r="S1174" s="424"/>
    </row>
    <row r="1175" spans="1:19" s="421" customFormat="1" x14ac:dyDescent="0.2">
      <c r="A1175" s="410"/>
      <c r="B1175" s="414">
        <v>42185</v>
      </c>
      <c r="C1175" s="414">
        <v>42185</v>
      </c>
      <c r="D1175" s="410">
        <v>2015</v>
      </c>
      <c r="E1175" s="415" t="s">
        <v>37</v>
      </c>
      <c r="F1175" s="410" t="s">
        <v>36</v>
      </c>
      <c r="G1175" s="413" t="s">
        <v>37</v>
      </c>
      <c r="H1175" s="416">
        <v>-0.08</v>
      </c>
      <c r="I1175" s="425" t="s">
        <v>85</v>
      </c>
      <c r="J1175" s="462"/>
      <c r="K1175" s="423" t="s">
        <v>182</v>
      </c>
      <c r="L1175" s="420"/>
      <c r="M1175" s="420"/>
      <c r="N1175" s="424"/>
      <c r="O1175" s="424"/>
      <c r="P1175" s="424"/>
      <c r="Q1175" s="424"/>
      <c r="R1175" s="424"/>
      <c r="S1175" s="424"/>
    </row>
    <row r="1176" spans="1:19" s="421" customFormat="1" x14ac:dyDescent="0.2">
      <c r="A1176" s="410"/>
      <c r="B1176" s="414">
        <v>42216</v>
      </c>
      <c r="C1176" s="414">
        <v>42216</v>
      </c>
      <c r="D1176" s="410">
        <v>2015</v>
      </c>
      <c r="E1176" s="415" t="s">
        <v>37</v>
      </c>
      <c r="F1176" s="410" t="s">
        <v>36</v>
      </c>
      <c r="G1176" s="413" t="s">
        <v>37</v>
      </c>
      <c r="H1176" s="416">
        <v>-0.09</v>
      </c>
      <c r="I1176" s="425" t="s">
        <v>85</v>
      </c>
      <c r="J1176" s="462"/>
      <c r="K1176" s="423" t="s">
        <v>182</v>
      </c>
      <c r="L1176" s="420"/>
      <c r="M1176" s="420"/>
      <c r="N1176" s="424"/>
      <c r="O1176" s="424"/>
      <c r="P1176" s="424"/>
      <c r="Q1176" s="424"/>
      <c r="R1176" s="424"/>
      <c r="S1176" s="424"/>
    </row>
    <row r="1177" spans="1:19" s="421" customFormat="1" x14ac:dyDescent="0.2">
      <c r="A1177" s="410"/>
      <c r="B1177" s="414">
        <v>42247</v>
      </c>
      <c r="C1177" s="414">
        <v>42247</v>
      </c>
      <c r="D1177" s="410">
        <v>2015</v>
      </c>
      <c r="E1177" s="415" t="s">
        <v>37</v>
      </c>
      <c r="F1177" s="410" t="s">
        <v>36</v>
      </c>
      <c r="G1177" s="413" t="s">
        <v>37</v>
      </c>
      <c r="H1177" s="416">
        <v>-0.08</v>
      </c>
      <c r="I1177" s="425" t="s">
        <v>85</v>
      </c>
      <c r="J1177" s="462"/>
      <c r="K1177" s="423" t="s">
        <v>182</v>
      </c>
      <c r="L1177" s="420"/>
      <c r="M1177" s="420"/>
      <c r="N1177" s="424"/>
      <c r="O1177" s="424"/>
      <c r="P1177" s="424"/>
      <c r="Q1177" s="424"/>
      <c r="R1177" s="424"/>
      <c r="S1177" s="424"/>
    </row>
    <row r="1178" spans="1:19" s="421" customFormat="1" x14ac:dyDescent="0.2">
      <c r="A1178" s="410"/>
      <c r="B1178" s="414">
        <v>42277</v>
      </c>
      <c r="C1178" s="414">
        <v>42277</v>
      </c>
      <c r="D1178" s="410">
        <v>2015</v>
      </c>
      <c r="E1178" s="415" t="s">
        <v>37</v>
      </c>
      <c r="F1178" s="410" t="s">
        <v>36</v>
      </c>
      <c r="G1178" s="413" t="s">
        <v>37</v>
      </c>
      <c r="H1178" s="416">
        <v>-0.08</v>
      </c>
      <c r="I1178" s="425" t="s">
        <v>85</v>
      </c>
      <c r="J1178" s="462"/>
      <c r="K1178" s="423" t="s">
        <v>182</v>
      </c>
      <c r="L1178" s="420"/>
      <c r="M1178" s="420"/>
      <c r="N1178" s="424"/>
      <c r="O1178" s="424"/>
      <c r="P1178" s="424"/>
      <c r="Q1178" s="424"/>
      <c r="R1178" s="424"/>
      <c r="S1178" s="453"/>
    </row>
    <row r="1179" spans="1:19" s="421" customFormat="1" x14ac:dyDescent="0.2">
      <c r="A1179" s="413"/>
      <c r="B1179" s="414">
        <v>42293</v>
      </c>
      <c r="C1179" s="414">
        <v>42293</v>
      </c>
      <c r="D1179" s="410">
        <v>2015</v>
      </c>
      <c r="E1179" s="415" t="s">
        <v>69</v>
      </c>
      <c r="F1179" s="413" t="s">
        <v>34</v>
      </c>
      <c r="G1179" s="413" t="s">
        <v>48</v>
      </c>
      <c r="H1179" s="416">
        <v>-835</v>
      </c>
      <c r="I1179" s="417" t="s">
        <v>48</v>
      </c>
      <c r="J1179" s="418"/>
      <c r="K1179" s="419" t="s">
        <v>182</v>
      </c>
      <c r="L1179" s="420"/>
      <c r="M1179" s="420"/>
    </row>
    <row r="1180" spans="1:19" s="421" customFormat="1" x14ac:dyDescent="0.2">
      <c r="A1180" s="410"/>
      <c r="B1180" s="414">
        <v>42307</v>
      </c>
      <c r="C1180" s="414">
        <v>42307</v>
      </c>
      <c r="D1180" s="410">
        <v>2015</v>
      </c>
      <c r="E1180" s="415" t="s">
        <v>37</v>
      </c>
      <c r="F1180" s="410" t="s">
        <v>36</v>
      </c>
      <c r="G1180" s="413" t="s">
        <v>37</v>
      </c>
      <c r="H1180" s="416">
        <v>-0.08</v>
      </c>
      <c r="I1180" s="425" t="s">
        <v>85</v>
      </c>
      <c r="J1180" s="462"/>
      <c r="K1180" s="423" t="s">
        <v>182</v>
      </c>
      <c r="L1180" s="420"/>
      <c r="M1180" s="420"/>
      <c r="N1180" s="424"/>
      <c r="O1180" s="424"/>
      <c r="P1180" s="424"/>
      <c r="Q1180" s="424"/>
      <c r="R1180" s="424"/>
      <c r="S1180" s="424"/>
    </row>
    <row r="1181" spans="1:19" s="421" customFormat="1" x14ac:dyDescent="0.2">
      <c r="A1181" s="410"/>
      <c r="B1181" s="414">
        <v>42338</v>
      </c>
      <c r="C1181" s="414">
        <v>42338</v>
      </c>
      <c r="D1181" s="410">
        <v>2015</v>
      </c>
      <c r="E1181" s="415" t="s">
        <v>37</v>
      </c>
      <c r="F1181" s="410" t="s">
        <v>36</v>
      </c>
      <c r="G1181" s="413" t="s">
        <v>37</v>
      </c>
      <c r="H1181" s="416">
        <v>-0.08</v>
      </c>
      <c r="I1181" s="425" t="s">
        <v>85</v>
      </c>
      <c r="J1181" s="462"/>
      <c r="K1181" s="423" t="s">
        <v>182</v>
      </c>
      <c r="L1181" s="420"/>
      <c r="M1181" s="420"/>
      <c r="N1181" s="424"/>
      <c r="O1181" s="424"/>
      <c r="P1181" s="424"/>
      <c r="Q1181" s="424"/>
      <c r="R1181" s="424"/>
      <c r="S1181" s="424"/>
    </row>
    <row r="1182" spans="1:19" s="421" customFormat="1" x14ac:dyDescent="0.2">
      <c r="A1182" s="410"/>
      <c r="B1182" s="414">
        <v>42369</v>
      </c>
      <c r="C1182" s="414">
        <v>42369</v>
      </c>
      <c r="D1182" s="410">
        <v>2015</v>
      </c>
      <c r="E1182" s="415" t="s">
        <v>37</v>
      </c>
      <c r="F1182" s="410" t="s">
        <v>36</v>
      </c>
      <c r="G1182" s="413" t="s">
        <v>37</v>
      </c>
      <c r="H1182" s="416">
        <v>-0.51</v>
      </c>
      <c r="I1182" s="425" t="s">
        <v>85</v>
      </c>
      <c r="J1182" s="462"/>
      <c r="K1182" s="423" t="s">
        <v>182</v>
      </c>
      <c r="L1182" s="420"/>
      <c r="M1182" s="420"/>
      <c r="N1182" s="424"/>
      <c r="O1182" s="424"/>
      <c r="P1182" s="424"/>
      <c r="Q1182" s="424"/>
      <c r="R1182" s="424"/>
      <c r="S1182" s="424"/>
    </row>
    <row r="1183" spans="1:19" s="421" customFormat="1" x14ac:dyDescent="0.2">
      <c r="A1183" s="410"/>
      <c r="B1183" s="414">
        <v>42398</v>
      </c>
      <c r="C1183" s="414">
        <v>42398</v>
      </c>
      <c r="D1183" s="410">
        <v>2016</v>
      </c>
      <c r="E1183" s="415" t="s">
        <v>37</v>
      </c>
      <c r="F1183" s="410" t="s">
        <v>36</v>
      </c>
      <c r="G1183" s="413" t="s">
        <v>37</v>
      </c>
      <c r="H1183" s="416">
        <v>-0.56999999999999995</v>
      </c>
      <c r="I1183" s="425" t="s">
        <v>85</v>
      </c>
      <c r="J1183" s="462"/>
      <c r="K1183" s="423" t="s">
        <v>182</v>
      </c>
      <c r="L1183" s="420"/>
      <c r="M1183" s="420"/>
      <c r="N1183" s="424"/>
      <c r="O1183" s="424"/>
      <c r="P1183" s="424"/>
      <c r="Q1183" s="424"/>
      <c r="R1183" s="424"/>
      <c r="S1183" s="424"/>
    </row>
    <row r="1184" spans="1:19" s="421" customFormat="1" x14ac:dyDescent="0.2">
      <c r="A1184" s="410"/>
      <c r="B1184" s="414">
        <v>42429</v>
      </c>
      <c r="C1184" s="414">
        <v>42429</v>
      </c>
      <c r="D1184" s="410">
        <v>2016</v>
      </c>
      <c r="E1184" s="415" t="s">
        <v>37</v>
      </c>
      <c r="F1184" s="410" t="s">
        <v>36</v>
      </c>
      <c r="G1184" s="413" t="s">
        <v>37</v>
      </c>
      <c r="H1184" s="416">
        <v>-0.38</v>
      </c>
      <c r="I1184" s="425" t="s">
        <v>85</v>
      </c>
      <c r="J1184" s="462"/>
      <c r="K1184" s="423" t="s">
        <v>182</v>
      </c>
      <c r="L1184" s="420"/>
      <c r="M1184" s="420"/>
      <c r="N1184" s="424"/>
      <c r="O1184" s="424"/>
      <c r="P1184" s="424"/>
      <c r="Q1184" s="424"/>
      <c r="R1184" s="424"/>
      <c r="S1184" s="424"/>
    </row>
    <row r="1185" spans="1:19" s="421" customFormat="1" x14ac:dyDescent="0.2">
      <c r="A1185" s="410"/>
      <c r="B1185" s="414">
        <v>42460</v>
      </c>
      <c r="C1185" s="414">
        <v>42460</v>
      </c>
      <c r="D1185" s="410">
        <v>2016</v>
      </c>
      <c r="E1185" s="415" t="s">
        <v>37</v>
      </c>
      <c r="F1185" s="410" t="s">
        <v>36</v>
      </c>
      <c r="G1185" s="413" t="s">
        <v>37</v>
      </c>
      <c r="H1185" s="416">
        <v>-0.09</v>
      </c>
      <c r="I1185" s="425" t="s">
        <v>85</v>
      </c>
      <c r="J1185" s="462"/>
      <c r="K1185" s="423" t="s">
        <v>182</v>
      </c>
      <c r="L1185" s="420"/>
      <c r="M1185" s="420"/>
      <c r="N1185" s="475"/>
      <c r="O1185" s="475"/>
      <c r="P1185" s="424"/>
      <c r="Q1185" s="424"/>
      <c r="R1185" s="424"/>
      <c r="S1185" s="424"/>
    </row>
    <row r="1186" spans="1:19" s="421" customFormat="1" x14ac:dyDescent="0.2">
      <c r="A1186" s="410"/>
      <c r="B1186" s="414">
        <v>42490</v>
      </c>
      <c r="C1186" s="414">
        <v>42490</v>
      </c>
      <c r="D1186" s="410">
        <v>2016</v>
      </c>
      <c r="E1186" s="415" t="s">
        <v>37</v>
      </c>
      <c r="F1186" s="410" t="s">
        <v>36</v>
      </c>
      <c r="G1186" s="413" t="s">
        <v>37</v>
      </c>
      <c r="H1186" s="416">
        <v>-0.08</v>
      </c>
      <c r="I1186" s="425" t="s">
        <v>85</v>
      </c>
      <c r="J1186" s="462"/>
      <c r="K1186" s="423" t="s">
        <v>182</v>
      </c>
      <c r="L1186" s="420"/>
      <c r="M1186" s="420"/>
      <c r="N1186" s="424"/>
      <c r="O1186" s="424"/>
      <c r="S1186" s="424"/>
    </row>
    <row r="1187" spans="1:19" s="421" customFormat="1" x14ac:dyDescent="0.2">
      <c r="A1187" s="410"/>
      <c r="B1187" s="414">
        <v>42521</v>
      </c>
      <c r="C1187" s="414">
        <v>42521</v>
      </c>
      <c r="D1187" s="410">
        <v>2016</v>
      </c>
      <c r="E1187" s="415" t="s">
        <v>37</v>
      </c>
      <c r="F1187" s="410" t="s">
        <v>36</v>
      </c>
      <c r="G1187" s="413" t="s">
        <v>37</v>
      </c>
      <c r="H1187" s="416">
        <v>-0.08</v>
      </c>
      <c r="I1187" s="425" t="s">
        <v>85</v>
      </c>
      <c r="J1187" s="462"/>
      <c r="K1187" s="423" t="s">
        <v>182</v>
      </c>
      <c r="L1187" s="420"/>
      <c r="M1187" s="420"/>
      <c r="N1187" s="424"/>
      <c r="O1187" s="424"/>
      <c r="S1187" s="424"/>
    </row>
    <row r="1188" spans="1:19" s="421" customFormat="1" x14ac:dyDescent="0.2">
      <c r="A1188" s="410"/>
      <c r="B1188" s="414">
        <v>42551</v>
      </c>
      <c r="C1188" s="414">
        <v>42551</v>
      </c>
      <c r="D1188" s="410">
        <v>2016</v>
      </c>
      <c r="E1188" s="415" t="s">
        <v>37</v>
      </c>
      <c r="F1188" s="410" t="s">
        <v>36</v>
      </c>
      <c r="G1188" s="413" t="s">
        <v>37</v>
      </c>
      <c r="H1188" s="416">
        <v>-0.08</v>
      </c>
      <c r="I1188" s="425" t="s">
        <v>85</v>
      </c>
      <c r="J1188" s="462"/>
      <c r="K1188" s="423" t="s">
        <v>182</v>
      </c>
      <c r="L1188" s="420"/>
      <c r="M1188" s="420"/>
      <c r="N1188" s="424"/>
      <c r="O1188" s="424"/>
      <c r="P1188" s="424"/>
      <c r="Q1188" s="424"/>
      <c r="R1188" s="424"/>
      <c r="S1188" s="453"/>
    </row>
    <row r="1189" spans="1:19" s="421" customFormat="1" x14ac:dyDescent="0.2">
      <c r="A1189" s="410"/>
      <c r="B1189" s="414">
        <v>42580</v>
      </c>
      <c r="C1189" s="414">
        <v>42580</v>
      </c>
      <c r="D1189" s="410">
        <v>2016</v>
      </c>
      <c r="E1189" s="415" t="s">
        <v>37</v>
      </c>
      <c r="F1189" s="410" t="s">
        <v>36</v>
      </c>
      <c r="G1189" s="413" t="s">
        <v>37</v>
      </c>
      <c r="H1189" s="416">
        <v>-0.08</v>
      </c>
      <c r="I1189" s="425" t="s">
        <v>85</v>
      </c>
      <c r="J1189" s="462"/>
      <c r="K1189" s="423" t="s">
        <v>182</v>
      </c>
      <c r="L1189" s="420"/>
      <c r="M1189" s="420"/>
      <c r="N1189" s="424"/>
      <c r="O1189" s="424"/>
      <c r="P1189" s="424"/>
      <c r="Q1189" s="424"/>
      <c r="R1189" s="424"/>
      <c r="S1189" s="424"/>
    </row>
    <row r="1190" spans="1:19" s="421" customFormat="1" x14ac:dyDescent="0.2">
      <c r="A1190" s="410"/>
      <c r="B1190" s="414">
        <v>42613</v>
      </c>
      <c r="C1190" s="414">
        <v>42613</v>
      </c>
      <c r="D1190" s="410">
        <v>2016</v>
      </c>
      <c r="E1190" s="415" t="s">
        <v>37</v>
      </c>
      <c r="F1190" s="410" t="s">
        <v>36</v>
      </c>
      <c r="G1190" s="413" t="s">
        <v>37</v>
      </c>
      <c r="H1190" s="416">
        <v>-0.08</v>
      </c>
      <c r="I1190" s="425" t="s">
        <v>85</v>
      </c>
      <c r="J1190" s="462"/>
      <c r="K1190" s="423" t="s">
        <v>182</v>
      </c>
      <c r="L1190" s="420"/>
      <c r="M1190" s="420"/>
      <c r="N1190" s="424"/>
      <c r="O1190" s="424"/>
      <c r="P1190" s="424"/>
      <c r="Q1190" s="424"/>
      <c r="R1190" s="424"/>
      <c r="S1190" s="424"/>
    </row>
    <row r="1191" spans="1:19" s="421" customFormat="1" x14ac:dyDescent="0.2">
      <c r="A1191" s="410"/>
      <c r="B1191" s="414">
        <v>42643</v>
      </c>
      <c r="C1191" s="414">
        <v>42643</v>
      </c>
      <c r="D1191" s="410">
        <v>2016</v>
      </c>
      <c r="E1191" s="415" t="s">
        <v>37</v>
      </c>
      <c r="F1191" s="410" t="s">
        <v>36</v>
      </c>
      <c r="G1191" s="413" t="s">
        <v>37</v>
      </c>
      <c r="H1191" s="416">
        <v>-0.08</v>
      </c>
      <c r="I1191" s="425" t="s">
        <v>85</v>
      </c>
      <c r="J1191" s="462"/>
      <c r="K1191" s="423" t="s">
        <v>182</v>
      </c>
      <c r="L1191" s="420"/>
      <c r="M1191" s="420"/>
      <c r="N1191" s="424"/>
      <c r="O1191" s="424"/>
      <c r="P1191" s="424"/>
      <c r="Q1191" s="424"/>
      <c r="R1191" s="424"/>
      <c r="S1191" s="424"/>
    </row>
    <row r="1192" spans="1:19" s="421" customFormat="1" x14ac:dyDescent="0.2">
      <c r="A1192" s="410"/>
      <c r="B1192" s="414">
        <v>42674</v>
      </c>
      <c r="C1192" s="414">
        <v>42674</v>
      </c>
      <c r="D1192" s="410">
        <v>2016</v>
      </c>
      <c r="E1192" s="415" t="s">
        <v>37</v>
      </c>
      <c r="F1192" s="410" t="s">
        <v>36</v>
      </c>
      <c r="G1192" s="413" t="s">
        <v>37</v>
      </c>
      <c r="H1192" s="416">
        <v>-0.08</v>
      </c>
      <c r="I1192" s="425" t="s">
        <v>85</v>
      </c>
      <c r="J1192" s="462"/>
      <c r="K1192" s="423" t="s">
        <v>182</v>
      </c>
      <c r="L1192" s="420"/>
      <c r="M1192" s="420"/>
      <c r="N1192" s="424"/>
      <c r="O1192" s="424"/>
      <c r="P1192" s="424"/>
      <c r="Q1192" s="424"/>
      <c r="R1192" s="424"/>
      <c r="S1192" s="424"/>
    </row>
    <row r="1193" spans="1:19" s="421" customFormat="1" x14ac:dyDescent="0.2">
      <c r="A1193" s="410"/>
      <c r="B1193" s="414">
        <v>42704</v>
      </c>
      <c r="C1193" s="414">
        <v>42704</v>
      </c>
      <c r="D1193" s="410">
        <v>2016</v>
      </c>
      <c r="E1193" s="415" t="s">
        <v>37</v>
      </c>
      <c r="F1193" s="410" t="s">
        <v>36</v>
      </c>
      <c r="G1193" s="413" t="s">
        <v>37</v>
      </c>
      <c r="H1193" s="416">
        <v>-0.08</v>
      </c>
      <c r="I1193" s="425" t="s">
        <v>85</v>
      </c>
      <c r="J1193" s="462"/>
      <c r="K1193" s="423" t="s">
        <v>182</v>
      </c>
      <c r="L1193" s="420"/>
      <c r="M1193" s="420"/>
      <c r="N1193" s="424"/>
      <c r="O1193" s="424"/>
      <c r="P1193" s="424"/>
      <c r="Q1193" s="424"/>
      <c r="R1193" s="424"/>
      <c r="S1193" s="424"/>
    </row>
    <row r="1194" spans="1:19" s="421" customFormat="1" x14ac:dyDescent="0.2">
      <c r="A1194" s="410"/>
      <c r="B1194" s="414">
        <v>42734</v>
      </c>
      <c r="C1194" s="414">
        <v>42734</v>
      </c>
      <c r="D1194" s="410">
        <v>2016</v>
      </c>
      <c r="E1194" s="415" t="s">
        <v>37</v>
      </c>
      <c r="F1194" s="410" t="s">
        <v>36</v>
      </c>
      <c r="G1194" s="413" t="s">
        <v>37</v>
      </c>
      <c r="H1194" s="416">
        <v>-0.09</v>
      </c>
      <c r="I1194" s="425" t="s">
        <v>85</v>
      </c>
      <c r="J1194" s="462"/>
      <c r="K1194" s="423" t="s">
        <v>182</v>
      </c>
      <c r="L1194" s="420"/>
      <c r="M1194" s="420"/>
      <c r="N1194" s="424"/>
      <c r="O1194" s="424"/>
      <c r="P1194" s="424"/>
      <c r="Q1194" s="424"/>
      <c r="R1194" s="424"/>
    </row>
    <row r="1195" spans="1:19" s="421" customFormat="1" x14ac:dyDescent="0.2">
      <c r="A1195" s="413"/>
      <c r="B1195" s="414">
        <v>42766</v>
      </c>
      <c r="C1195" s="414">
        <v>42766</v>
      </c>
      <c r="D1195" s="410">
        <v>2017</v>
      </c>
      <c r="E1195" s="415" t="s">
        <v>37</v>
      </c>
      <c r="F1195" s="410" t="s">
        <v>36</v>
      </c>
      <c r="G1195" s="413" t="s">
        <v>37</v>
      </c>
      <c r="H1195" s="416">
        <v>-0.08</v>
      </c>
      <c r="I1195" s="425" t="s">
        <v>85</v>
      </c>
      <c r="J1195" s="462"/>
      <c r="K1195" s="423" t="s">
        <v>182</v>
      </c>
      <c r="L1195" s="420"/>
      <c r="M1195" s="420"/>
      <c r="N1195" s="424"/>
      <c r="O1195" s="424"/>
      <c r="P1195" s="424"/>
      <c r="Q1195" s="424"/>
      <c r="R1195" s="424"/>
    </row>
    <row r="1196" spans="1:19" s="421" customFormat="1" x14ac:dyDescent="0.2">
      <c r="A1196" s="413"/>
      <c r="B1196" s="414">
        <v>42794</v>
      </c>
      <c r="C1196" s="414">
        <v>42794</v>
      </c>
      <c r="D1196" s="410">
        <v>2017</v>
      </c>
      <c r="E1196" s="415" t="s">
        <v>37</v>
      </c>
      <c r="F1196" s="410" t="s">
        <v>36</v>
      </c>
      <c r="G1196" s="413" t="s">
        <v>37</v>
      </c>
      <c r="H1196" s="416">
        <v>-7.0000000000000007E-2</v>
      </c>
      <c r="I1196" s="425" t="s">
        <v>85</v>
      </c>
      <c r="J1196" s="462"/>
      <c r="K1196" s="423" t="s">
        <v>182</v>
      </c>
      <c r="L1196" s="420"/>
      <c r="M1196" s="420"/>
      <c r="N1196" s="424"/>
      <c r="O1196" s="424"/>
      <c r="P1196" s="424"/>
      <c r="Q1196" s="424"/>
      <c r="R1196" s="424"/>
      <c r="S1196" s="424"/>
    </row>
    <row r="1197" spans="1:19" s="421" customFormat="1" x14ac:dyDescent="0.2">
      <c r="A1197" s="413"/>
      <c r="B1197" s="414">
        <v>42825</v>
      </c>
      <c r="C1197" s="414">
        <v>42825</v>
      </c>
      <c r="D1197" s="410">
        <v>2017</v>
      </c>
      <c r="E1197" s="415" t="s">
        <v>37</v>
      </c>
      <c r="F1197" s="410" t="s">
        <v>36</v>
      </c>
      <c r="G1197" s="413" t="s">
        <v>37</v>
      </c>
      <c r="H1197" s="416">
        <v>-0.09</v>
      </c>
      <c r="I1197" s="425" t="s">
        <v>85</v>
      </c>
      <c r="J1197" s="462"/>
      <c r="K1197" s="423" t="s">
        <v>182</v>
      </c>
      <c r="L1197" s="420"/>
      <c r="M1197" s="420"/>
      <c r="N1197" s="424"/>
      <c r="O1197" s="424"/>
      <c r="P1197" s="424"/>
      <c r="Q1197" s="424"/>
      <c r="R1197" s="424"/>
      <c r="S1197" s="424"/>
    </row>
    <row r="1198" spans="1:19" s="421" customFormat="1" x14ac:dyDescent="0.2">
      <c r="A1198" s="413"/>
      <c r="B1198" s="414">
        <v>42853</v>
      </c>
      <c r="C1198" s="414">
        <v>42853</v>
      </c>
      <c r="D1198" s="410">
        <v>2017</v>
      </c>
      <c r="E1198" s="415" t="s">
        <v>37</v>
      </c>
      <c r="F1198" s="410" t="s">
        <v>36</v>
      </c>
      <c r="G1198" s="413" t="s">
        <v>37</v>
      </c>
      <c r="H1198" s="416">
        <v>-7.0000000000000007E-2</v>
      </c>
      <c r="I1198" s="425" t="s">
        <v>85</v>
      </c>
      <c r="J1198" s="462"/>
      <c r="K1198" s="423" t="s">
        <v>182</v>
      </c>
      <c r="L1198" s="420"/>
      <c r="M1198" s="420"/>
      <c r="N1198" s="424"/>
      <c r="O1198" s="424"/>
      <c r="P1198" s="424"/>
      <c r="Q1198" s="424"/>
      <c r="R1198" s="424"/>
      <c r="S1198" s="424"/>
    </row>
    <row r="1199" spans="1:19" s="421" customFormat="1" x14ac:dyDescent="0.2">
      <c r="A1199" s="413"/>
      <c r="B1199" s="414">
        <v>42886</v>
      </c>
      <c r="C1199" s="414">
        <v>42886</v>
      </c>
      <c r="D1199" s="410">
        <v>2017</v>
      </c>
      <c r="E1199" s="415" t="s">
        <v>37</v>
      </c>
      <c r="F1199" s="410" t="s">
        <v>36</v>
      </c>
      <c r="G1199" s="413" t="s">
        <v>37</v>
      </c>
      <c r="H1199" s="416">
        <v>-0.08</v>
      </c>
      <c r="I1199" s="425" t="s">
        <v>85</v>
      </c>
      <c r="J1199" s="462"/>
      <c r="K1199" s="423" t="s">
        <v>182</v>
      </c>
      <c r="L1199" s="420"/>
      <c r="M1199" s="420"/>
      <c r="N1199" s="424"/>
      <c r="O1199" s="424"/>
      <c r="P1199" s="424"/>
      <c r="Q1199" s="424"/>
      <c r="R1199" s="424"/>
      <c r="S1199" s="424"/>
    </row>
    <row r="1200" spans="1:19" s="421" customFormat="1" x14ac:dyDescent="0.2">
      <c r="A1200" s="413"/>
      <c r="B1200" s="414">
        <v>42916</v>
      </c>
      <c r="C1200" s="414">
        <v>42916</v>
      </c>
      <c r="D1200" s="410">
        <v>2017</v>
      </c>
      <c r="E1200" s="415" t="s">
        <v>37</v>
      </c>
      <c r="F1200" s="410" t="s">
        <v>36</v>
      </c>
      <c r="G1200" s="413" t="s">
        <v>37</v>
      </c>
      <c r="H1200" s="416">
        <v>-0.08</v>
      </c>
      <c r="I1200" s="425" t="s">
        <v>85</v>
      </c>
      <c r="J1200" s="462"/>
      <c r="K1200" s="423" t="s">
        <v>182</v>
      </c>
      <c r="L1200" s="420"/>
      <c r="M1200" s="420"/>
      <c r="N1200" s="424"/>
      <c r="O1200" s="424"/>
      <c r="P1200" s="424"/>
      <c r="Q1200" s="424"/>
      <c r="R1200" s="424"/>
      <c r="S1200" s="424"/>
    </row>
    <row r="1201" spans="1:40" s="421" customFormat="1" x14ac:dyDescent="0.2">
      <c r="A1201" s="413"/>
      <c r="B1201" s="414">
        <v>42947</v>
      </c>
      <c r="C1201" s="414">
        <v>42947</v>
      </c>
      <c r="D1201" s="410">
        <v>2017</v>
      </c>
      <c r="E1201" s="415" t="s">
        <v>37</v>
      </c>
      <c r="F1201" s="410" t="s">
        <v>36</v>
      </c>
      <c r="G1201" s="413" t="s">
        <v>37</v>
      </c>
      <c r="H1201" s="416">
        <v>-0.08</v>
      </c>
      <c r="I1201" s="425" t="s">
        <v>85</v>
      </c>
      <c r="J1201" s="462"/>
      <c r="K1201" s="423" t="s">
        <v>182</v>
      </c>
      <c r="L1201" s="420"/>
      <c r="M1201" s="420"/>
      <c r="N1201" s="424"/>
      <c r="O1201" s="424"/>
      <c r="P1201" s="424"/>
      <c r="Q1201" s="424"/>
      <c r="R1201" s="424"/>
      <c r="S1201" s="424"/>
    </row>
    <row r="1202" spans="1:40" s="453" customFormat="1" x14ac:dyDescent="0.2">
      <c r="A1202" s="413"/>
      <c r="B1202" s="414">
        <v>42978</v>
      </c>
      <c r="C1202" s="414">
        <v>42978</v>
      </c>
      <c r="D1202" s="410">
        <v>2017</v>
      </c>
      <c r="E1202" s="415" t="s">
        <v>37</v>
      </c>
      <c r="F1202" s="410" t="s">
        <v>36</v>
      </c>
      <c r="G1202" s="413" t="s">
        <v>37</v>
      </c>
      <c r="H1202" s="416">
        <v>-0.08</v>
      </c>
      <c r="I1202" s="425" t="s">
        <v>85</v>
      </c>
      <c r="J1202" s="462"/>
      <c r="K1202" s="423" t="s">
        <v>182</v>
      </c>
      <c r="L1202" s="420"/>
      <c r="M1202" s="420"/>
      <c r="N1202" s="424"/>
      <c r="O1202" s="424"/>
      <c r="P1202" s="424"/>
      <c r="Q1202" s="424"/>
      <c r="R1202" s="424"/>
      <c r="S1202" s="424"/>
      <c r="T1202" s="421"/>
      <c r="U1202" s="421"/>
      <c r="V1202" s="421"/>
      <c r="W1202" s="421"/>
      <c r="X1202" s="421"/>
      <c r="Y1202" s="421"/>
      <c r="Z1202" s="421"/>
      <c r="AA1202" s="421"/>
      <c r="AB1202" s="421"/>
      <c r="AC1202" s="421"/>
      <c r="AD1202" s="421"/>
      <c r="AE1202" s="421"/>
      <c r="AF1202" s="421"/>
      <c r="AG1202" s="421"/>
      <c r="AH1202" s="421"/>
      <c r="AI1202" s="421"/>
      <c r="AJ1202" s="421"/>
      <c r="AK1202" s="421"/>
      <c r="AL1202" s="421"/>
      <c r="AM1202" s="421"/>
      <c r="AN1202" s="421"/>
    </row>
    <row r="1203" spans="1:40" s="421" customFormat="1" x14ac:dyDescent="0.2">
      <c r="A1203" s="413"/>
      <c r="B1203" s="414">
        <v>43007</v>
      </c>
      <c r="C1203" s="414">
        <v>43007</v>
      </c>
      <c r="D1203" s="410">
        <v>2017</v>
      </c>
      <c r="E1203" s="415" t="s">
        <v>37</v>
      </c>
      <c r="F1203" s="410" t="s">
        <v>36</v>
      </c>
      <c r="G1203" s="413" t="s">
        <v>37</v>
      </c>
      <c r="H1203" s="416">
        <v>-0.08</v>
      </c>
      <c r="I1203" s="425" t="s">
        <v>85</v>
      </c>
      <c r="J1203" s="462"/>
      <c r="K1203" s="423" t="s">
        <v>182</v>
      </c>
      <c r="L1203" s="420"/>
      <c r="M1203" s="420"/>
      <c r="N1203" s="424"/>
      <c r="O1203" s="424"/>
      <c r="P1203" s="424"/>
      <c r="Q1203" s="424"/>
      <c r="R1203" s="424"/>
      <c r="S1203" s="424"/>
    </row>
    <row r="1204" spans="1:40" s="421" customFormat="1" x14ac:dyDescent="0.2">
      <c r="A1204" s="413"/>
      <c r="B1204" s="414">
        <v>43039</v>
      </c>
      <c r="C1204" s="414">
        <v>43039</v>
      </c>
      <c r="D1204" s="410">
        <v>2017</v>
      </c>
      <c r="E1204" s="415" t="s">
        <v>37</v>
      </c>
      <c r="F1204" s="410" t="s">
        <v>36</v>
      </c>
      <c r="G1204" s="413" t="s">
        <v>37</v>
      </c>
      <c r="H1204" s="416">
        <v>-0.08</v>
      </c>
      <c r="I1204" s="425" t="s">
        <v>85</v>
      </c>
      <c r="J1204" s="462"/>
      <c r="K1204" s="423" t="s">
        <v>182</v>
      </c>
      <c r="L1204" s="420"/>
      <c r="M1204" s="420"/>
      <c r="N1204" s="424"/>
      <c r="O1204" s="424"/>
      <c r="P1204" s="424"/>
      <c r="Q1204" s="424"/>
      <c r="R1204" s="424"/>
      <c r="S1204" s="424"/>
    </row>
    <row r="1205" spans="1:40" s="421" customFormat="1" x14ac:dyDescent="0.2">
      <c r="A1205" s="413"/>
      <c r="B1205" s="414">
        <v>43069</v>
      </c>
      <c r="C1205" s="414">
        <v>43069</v>
      </c>
      <c r="D1205" s="410">
        <v>2017</v>
      </c>
      <c r="E1205" s="415" t="s">
        <v>37</v>
      </c>
      <c r="F1205" s="410" t="s">
        <v>36</v>
      </c>
      <c r="G1205" s="413" t="s">
        <v>37</v>
      </c>
      <c r="H1205" s="416">
        <v>-0.08</v>
      </c>
      <c r="I1205" s="425" t="s">
        <v>85</v>
      </c>
      <c r="J1205" s="462"/>
      <c r="K1205" s="423" t="s">
        <v>182</v>
      </c>
      <c r="L1205" s="420"/>
      <c r="M1205" s="420"/>
      <c r="N1205" s="424"/>
      <c r="O1205" s="424"/>
      <c r="P1205" s="424"/>
      <c r="Q1205" s="424"/>
      <c r="R1205" s="424"/>
      <c r="S1205" s="424"/>
    </row>
    <row r="1206" spans="1:40" s="421" customFormat="1" x14ac:dyDescent="0.2">
      <c r="A1206" s="413" t="s">
        <v>6</v>
      </c>
      <c r="B1206" s="414">
        <v>43082</v>
      </c>
      <c r="C1206" s="414">
        <v>43082</v>
      </c>
      <c r="D1206" s="410">
        <v>2017</v>
      </c>
      <c r="E1206" s="415" t="s">
        <v>29</v>
      </c>
      <c r="F1206" s="410" t="s">
        <v>34</v>
      </c>
      <c r="G1206" s="413" t="s">
        <v>38</v>
      </c>
      <c r="H1206" s="416">
        <v>-1888</v>
      </c>
      <c r="I1206" s="417" t="s">
        <v>38</v>
      </c>
      <c r="J1206" s="462"/>
      <c r="K1206" s="423" t="s">
        <v>182</v>
      </c>
      <c r="L1206" s="420"/>
      <c r="M1206" s="420"/>
      <c r="N1206" s="424"/>
      <c r="O1206" s="424"/>
      <c r="P1206" s="424"/>
      <c r="Q1206" s="424"/>
      <c r="R1206" s="424"/>
      <c r="S1206" s="424"/>
    </row>
    <row r="1207" spans="1:40" s="421" customFormat="1" x14ac:dyDescent="0.2">
      <c r="A1207" s="413"/>
      <c r="B1207" s="414">
        <v>43098</v>
      </c>
      <c r="C1207" s="414">
        <v>43098</v>
      </c>
      <c r="D1207" s="410">
        <v>2017</v>
      </c>
      <c r="E1207" s="415" t="s">
        <v>37</v>
      </c>
      <c r="F1207" s="410" t="s">
        <v>36</v>
      </c>
      <c r="G1207" s="413" t="s">
        <v>37</v>
      </c>
      <c r="H1207" s="416">
        <v>-0.08</v>
      </c>
      <c r="I1207" s="425" t="s">
        <v>85</v>
      </c>
      <c r="J1207" s="462"/>
      <c r="K1207" s="423" t="s">
        <v>182</v>
      </c>
      <c r="L1207" s="420"/>
      <c r="M1207" s="420"/>
      <c r="N1207" s="424"/>
      <c r="O1207" s="424"/>
      <c r="P1207" s="424"/>
      <c r="Q1207" s="424"/>
      <c r="R1207" s="424"/>
      <c r="S1207" s="424"/>
    </row>
    <row r="1208" spans="1:40" s="421" customFormat="1" x14ac:dyDescent="0.2">
      <c r="A1208" s="413"/>
      <c r="B1208" s="414">
        <v>43131</v>
      </c>
      <c r="C1208" s="414">
        <v>43131</v>
      </c>
      <c r="D1208" s="410">
        <v>2018</v>
      </c>
      <c r="E1208" s="415" t="s">
        <v>37</v>
      </c>
      <c r="F1208" s="410" t="s">
        <v>36</v>
      </c>
      <c r="G1208" s="413" t="s">
        <v>37</v>
      </c>
      <c r="H1208" s="416">
        <v>-0.08</v>
      </c>
      <c r="I1208" s="425" t="s">
        <v>85</v>
      </c>
      <c r="J1208" s="462"/>
      <c r="K1208" s="423" t="s">
        <v>182</v>
      </c>
      <c r="L1208" s="420"/>
      <c r="M1208" s="420"/>
      <c r="N1208" s="424"/>
      <c r="O1208" s="424"/>
      <c r="P1208" s="424"/>
      <c r="Q1208" s="424"/>
      <c r="R1208" s="424"/>
      <c r="S1208" s="424"/>
    </row>
    <row r="1209" spans="1:40" s="421" customFormat="1" x14ac:dyDescent="0.2">
      <c r="A1209" s="413"/>
      <c r="B1209" s="414">
        <v>43159</v>
      </c>
      <c r="C1209" s="414">
        <v>43159</v>
      </c>
      <c r="D1209" s="410">
        <v>2018</v>
      </c>
      <c r="E1209" s="415" t="s">
        <v>37</v>
      </c>
      <c r="F1209" s="410" t="s">
        <v>36</v>
      </c>
      <c r="G1209" s="413" t="s">
        <v>37</v>
      </c>
      <c r="H1209" s="416">
        <v>-7.0000000000000007E-2</v>
      </c>
      <c r="I1209" s="425" t="s">
        <v>85</v>
      </c>
      <c r="J1209" s="462"/>
      <c r="K1209" s="423" t="s">
        <v>182</v>
      </c>
      <c r="L1209" s="420"/>
      <c r="M1209" s="420"/>
      <c r="N1209" s="424"/>
      <c r="O1209" s="424"/>
      <c r="P1209" s="424"/>
      <c r="Q1209" s="424"/>
      <c r="R1209" s="424"/>
      <c r="S1209" s="424"/>
    </row>
    <row r="1210" spans="1:40" s="421" customFormat="1" x14ac:dyDescent="0.2">
      <c r="A1210" s="413"/>
      <c r="B1210" s="414">
        <v>43189</v>
      </c>
      <c r="C1210" s="414">
        <v>43189</v>
      </c>
      <c r="D1210" s="410">
        <v>2018</v>
      </c>
      <c r="E1210" s="415" t="s">
        <v>37</v>
      </c>
      <c r="F1210" s="410" t="s">
        <v>36</v>
      </c>
      <c r="G1210" s="413" t="s">
        <v>37</v>
      </c>
      <c r="H1210" s="416">
        <v>-0.27</v>
      </c>
      <c r="I1210" s="425" t="s">
        <v>85</v>
      </c>
      <c r="J1210" s="462"/>
      <c r="K1210" s="423" t="s">
        <v>182</v>
      </c>
      <c r="L1210" s="420"/>
      <c r="M1210" s="420"/>
      <c r="N1210" s="424"/>
      <c r="O1210" s="424"/>
      <c r="P1210" s="424"/>
      <c r="Q1210" s="424"/>
      <c r="R1210" s="424"/>
      <c r="S1210" s="424"/>
    </row>
    <row r="1211" spans="1:40" s="421" customFormat="1" x14ac:dyDescent="0.2">
      <c r="A1211" s="410"/>
      <c r="B1211" s="414">
        <v>43220</v>
      </c>
      <c r="C1211" s="414">
        <v>43220</v>
      </c>
      <c r="D1211" s="410">
        <v>2018</v>
      </c>
      <c r="E1211" s="415" t="s">
        <v>37</v>
      </c>
      <c r="F1211" s="410" t="s">
        <v>36</v>
      </c>
      <c r="G1211" s="413" t="s">
        <v>37</v>
      </c>
      <c r="H1211" s="416">
        <v>-0.76</v>
      </c>
      <c r="I1211" s="425" t="s">
        <v>85</v>
      </c>
      <c r="J1211" s="462"/>
      <c r="K1211" s="423" t="s">
        <v>182</v>
      </c>
      <c r="L1211" s="420"/>
      <c r="M1211" s="420"/>
      <c r="N1211" s="424"/>
      <c r="O1211" s="424"/>
      <c r="P1211" s="424"/>
      <c r="Q1211" s="424"/>
      <c r="R1211" s="424"/>
      <c r="S1211" s="424"/>
    </row>
    <row r="1212" spans="1:40" s="421" customFormat="1" x14ac:dyDescent="0.2">
      <c r="A1212" s="410"/>
      <c r="B1212" s="414">
        <v>43251</v>
      </c>
      <c r="C1212" s="414">
        <v>43251</v>
      </c>
      <c r="D1212" s="410">
        <v>2018</v>
      </c>
      <c r="E1212" s="415" t="s">
        <v>37</v>
      </c>
      <c r="F1212" s="410" t="s">
        <v>36</v>
      </c>
      <c r="G1212" s="413" t="s">
        <v>37</v>
      </c>
      <c r="H1212" s="416">
        <v>-0.81</v>
      </c>
      <c r="I1212" s="425" t="s">
        <v>85</v>
      </c>
      <c r="J1212" s="462"/>
      <c r="K1212" s="423" t="s">
        <v>182</v>
      </c>
      <c r="L1212" s="420"/>
      <c r="M1212" s="420"/>
      <c r="N1212" s="424"/>
      <c r="O1212" s="424"/>
      <c r="P1212" s="424"/>
      <c r="Q1212" s="424"/>
      <c r="R1212" s="424"/>
      <c r="S1212" s="424"/>
    </row>
    <row r="1213" spans="1:40" s="421" customFormat="1" x14ac:dyDescent="0.2">
      <c r="A1213" s="410"/>
      <c r="B1213" s="414">
        <v>43280</v>
      </c>
      <c r="C1213" s="414">
        <v>43280</v>
      </c>
      <c r="D1213" s="410">
        <v>2018</v>
      </c>
      <c r="E1213" s="415" t="s">
        <v>37</v>
      </c>
      <c r="F1213" s="410" t="s">
        <v>36</v>
      </c>
      <c r="G1213" s="413" t="s">
        <v>37</v>
      </c>
      <c r="H1213" s="416">
        <v>-0.81</v>
      </c>
      <c r="I1213" s="425" t="s">
        <v>85</v>
      </c>
      <c r="J1213" s="462"/>
      <c r="K1213" s="423" t="s">
        <v>182</v>
      </c>
      <c r="L1213" s="420"/>
      <c r="M1213" s="420"/>
      <c r="N1213" s="424"/>
      <c r="O1213" s="424"/>
      <c r="P1213" s="424"/>
      <c r="Q1213" s="424"/>
      <c r="R1213" s="424"/>
      <c r="S1213" s="424"/>
    </row>
    <row r="1214" spans="1:40" s="421" customFormat="1" x14ac:dyDescent="0.2">
      <c r="A1214" s="410"/>
      <c r="B1214" s="414">
        <v>43312</v>
      </c>
      <c r="C1214" s="414">
        <v>43312</v>
      </c>
      <c r="D1214" s="410">
        <v>2018</v>
      </c>
      <c r="E1214" s="415" t="s">
        <v>37</v>
      </c>
      <c r="F1214" s="410" t="s">
        <v>36</v>
      </c>
      <c r="G1214" s="413" t="s">
        <v>37</v>
      </c>
      <c r="H1214" s="416">
        <v>-0.78</v>
      </c>
      <c r="I1214" s="425" t="s">
        <v>85</v>
      </c>
      <c r="J1214" s="462"/>
      <c r="K1214" s="423" t="s">
        <v>182</v>
      </c>
      <c r="L1214" s="420"/>
      <c r="M1214" s="420"/>
      <c r="N1214" s="424"/>
      <c r="O1214" s="424"/>
      <c r="P1214" s="424"/>
      <c r="Q1214" s="424"/>
      <c r="R1214" s="424"/>
      <c r="S1214" s="424"/>
    </row>
    <row r="1215" spans="1:40" s="421" customFormat="1" x14ac:dyDescent="0.2">
      <c r="A1215" s="410"/>
      <c r="B1215" s="414">
        <v>43343</v>
      </c>
      <c r="C1215" s="414">
        <v>43343</v>
      </c>
      <c r="D1215" s="410">
        <v>2018</v>
      </c>
      <c r="E1215" s="415" t="s">
        <v>37</v>
      </c>
      <c r="F1215" s="410" t="s">
        <v>36</v>
      </c>
      <c r="G1215" s="413" t="s">
        <v>37</v>
      </c>
      <c r="H1215" s="416">
        <v>-0.89</v>
      </c>
      <c r="I1215" s="425" t="s">
        <v>85</v>
      </c>
      <c r="J1215" s="462"/>
      <c r="K1215" s="423" t="s">
        <v>182</v>
      </c>
      <c r="L1215" s="420"/>
      <c r="M1215" s="420"/>
      <c r="N1215" s="424"/>
      <c r="O1215" s="424"/>
      <c r="P1215" s="424"/>
      <c r="Q1215" s="424"/>
      <c r="R1215" s="424"/>
      <c r="S1215" s="424"/>
    </row>
    <row r="1216" spans="1:40" s="421" customFormat="1" x14ac:dyDescent="0.2">
      <c r="A1216" s="410"/>
      <c r="B1216" s="414">
        <v>43371</v>
      </c>
      <c r="C1216" s="414">
        <v>43371</v>
      </c>
      <c r="D1216" s="410">
        <v>2018</v>
      </c>
      <c r="E1216" s="415" t="s">
        <v>37</v>
      </c>
      <c r="F1216" s="410" t="s">
        <v>36</v>
      </c>
      <c r="G1216" s="413" t="s">
        <v>37</v>
      </c>
      <c r="H1216" s="416">
        <v>-0.71</v>
      </c>
      <c r="I1216" s="425" t="s">
        <v>85</v>
      </c>
      <c r="J1216" s="462"/>
      <c r="K1216" s="423" t="s">
        <v>182</v>
      </c>
      <c r="L1216" s="420"/>
      <c r="M1216" s="420"/>
      <c r="N1216" s="424"/>
      <c r="O1216" s="424"/>
      <c r="P1216" s="424"/>
      <c r="Q1216" s="424"/>
      <c r="R1216" s="424"/>
      <c r="S1216" s="424"/>
    </row>
    <row r="1217" spans="1:25" s="421" customFormat="1" x14ac:dyDescent="0.2">
      <c r="A1217" s="413"/>
      <c r="B1217" s="414">
        <v>43403</v>
      </c>
      <c r="C1217" s="414">
        <v>43403</v>
      </c>
      <c r="D1217" s="410">
        <v>2018</v>
      </c>
      <c r="E1217" s="415" t="s">
        <v>45</v>
      </c>
      <c r="F1217" s="413" t="s">
        <v>34</v>
      </c>
      <c r="G1217" s="413" t="s">
        <v>45</v>
      </c>
      <c r="H1217" s="416">
        <v>-100</v>
      </c>
      <c r="I1217" s="417" t="s">
        <v>45</v>
      </c>
      <c r="J1217" s="418"/>
      <c r="K1217" s="419" t="s">
        <v>182</v>
      </c>
      <c r="L1217" s="420"/>
      <c r="M1217" s="420"/>
      <c r="X1217" s="422"/>
      <c r="Y1217" s="422"/>
    </row>
    <row r="1218" spans="1:25" s="421" customFormat="1" x14ac:dyDescent="0.2">
      <c r="A1218" s="410"/>
      <c r="B1218" s="414">
        <v>43404</v>
      </c>
      <c r="C1218" s="414">
        <v>43404</v>
      </c>
      <c r="D1218" s="410">
        <v>2018</v>
      </c>
      <c r="E1218" s="415" t="s">
        <v>37</v>
      </c>
      <c r="F1218" s="410" t="s">
        <v>36</v>
      </c>
      <c r="G1218" s="413" t="s">
        <v>37</v>
      </c>
      <c r="H1218" s="416">
        <v>-1.19</v>
      </c>
      <c r="I1218" s="425" t="s">
        <v>85</v>
      </c>
      <c r="J1218" s="462"/>
      <c r="K1218" s="423" t="s">
        <v>182</v>
      </c>
      <c r="L1218" s="420"/>
      <c r="M1218" s="420"/>
      <c r="N1218" s="424"/>
      <c r="O1218" s="424"/>
      <c r="P1218" s="424"/>
      <c r="Q1218" s="424"/>
      <c r="R1218" s="424"/>
      <c r="S1218" s="424"/>
    </row>
    <row r="1219" spans="1:25" s="421" customFormat="1" x14ac:dyDescent="0.2">
      <c r="A1219" s="410"/>
      <c r="B1219" s="414">
        <v>43434</v>
      </c>
      <c r="C1219" s="414">
        <v>43434</v>
      </c>
      <c r="D1219" s="410">
        <v>2018</v>
      </c>
      <c r="E1219" s="415" t="s">
        <v>37</v>
      </c>
      <c r="F1219" s="410" t="s">
        <v>36</v>
      </c>
      <c r="G1219" s="413" t="s">
        <v>37</v>
      </c>
      <c r="H1219" s="416">
        <v>-1.25</v>
      </c>
      <c r="I1219" s="425" t="s">
        <v>85</v>
      </c>
      <c r="J1219" s="462"/>
      <c r="K1219" s="423" t="s">
        <v>182</v>
      </c>
      <c r="L1219" s="420"/>
      <c r="M1219" s="420"/>
      <c r="N1219" s="424"/>
      <c r="O1219" s="424"/>
      <c r="P1219" s="424"/>
      <c r="Q1219" s="424"/>
      <c r="R1219" s="424"/>
      <c r="S1219" s="424"/>
    </row>
    <row r="1220" spans="1:25" s="421" customFormat="1" x14ac:dyDescent="0.2">
      <c r="A1220" s="410"/>
      <c r="B1220" s="414">
        <v>43465</v>
      </c>
      <c r="C1220" s="414">
        <v>43465</v>
      </c>
      <c r="D1220" s="410">
        <v>2018</v>
      </c>
      <c r="E1220" s="415" t="s">
        <v>37</v>
      </c>
      <c r="F1220" s="410" t="s">
        <v>36</v>
      </c>
      <c r="G1220" s="413" t="s">
        <v>37</v>
      </c>
      <c r="H1220" s="416">
        <v>-1.18</v>
      </c>
      <c r="I1220" s="425" t="s">
        <v>85</v>
      </c>
      <c r="J1220" s="462"/>
      <c r="K1220" s="423" t="s">
        <v>182</v>
      </c>
      <c r="L1220" s="420"/>
      <c r="M1220" s="420"/>
      <c r="N1220" s="424"/>
      <c r="O1220" s="424"/>
      <c r="P1220" s="424"/>
      <c r="Q1220" s="424"/>
      <c r="R1220" s="424"/>
      <c r="S1220" s="424"/>
    </row>
    <row r="1221" spans="1:25" s="421" customFormat="1" x14ac:dyDescent="0.2">
      <c r="A1221" s="410"/>
      <c r="B1221" s="414">
        <v>43496</v>
      </c>
      <c r="C1221" s="414">
        <v>43496</v>
      </c>
      <c r="D1221" s="410">
        <v>2019</v>
      </c>
      <c r="E1221" s="415" t="s">
        <v>37</v>
      </c>
      <c r="F1221" s="410" t="s">
        <v>36</v>
      </c>
      <c r="G1221" s="413" t="s">
        <v>37</v>
      </c>
      <c r="H1221" s="416">
        <v>-1.1299999999999999</v>
      </c>
      <c r="I1221" s="425" t="s">
        <v>85</v>
      </c>
      <c r="J1221" s="462"/>
      <c r="K1221" s="423" t="s">
        <v>182</v>
      </c>
      <c r="L1221" s="420"/>
      <c r="M1221" s="420"/>
      <c r="N1221" s="424"/>
      <c r="O1221" s="424"/>
      <c r="P1221" s="424"/>
      <c r="Q1221" s="424"/>
      <c r="R1221" s="424"/>
    </row>
    <row r="1222" spans="1:25" s="421" customFormat="1" x14ac:dyDescent="0.2">
      <c r="A1222" s="410"/>
      <c r="B1222" s="414">
        <v>43524</v>
      </c>
      <c r="C1222" s="414">
        <v>43524</v>
      </c>
      <c r="D1222" s="410">
        <v>2019</v>
      </c>
      <c r="E1222" s="415" t="s">
        <v>37</v>
      </c>
      <c r="F1222" s="410" t="s">
        <v>36</v>
      </c>
      <c r="G1222" s="413" t="s">
        <v>37</v>
      </c>
      <c r="H1222" s="416">
        <v>-0.75</v>
      </c>
      <c r="I1222" s="425" t="s">
        <v>85</v>
      </c>
      <c r="J1222" s="462"/>
      <c r="K1222" s="423" t="s">
        <v>182</v>
      </c>
      <c r="L1222" s="420"/>
      <c r="M1222" s="420"/>
      <c r="N1222" s="424"/>
      <c r="O1222" s="424"/>
      <c r="P1222" s="424"/>
      <c r="Q1222" s="424"/>
      <c r="R1222" s="424"/>
      <c r="S1222" s="424"/>
    </row>
    <row r="1223" spans="1:25" s="421" customFormat="1" x14ac:dyDescent="0.2">
      <c r="A1223" s="413"/>
      <c r="B1223" s="414">
        <v>43546</v>
      </c>
      <c r="C1223" s="414">
        <v>43546</v>
      </c>
      <c r="D1223" s="410">
        <v>2019</v>
      </c>
      <c r="E1223" s="415" t="s">
        <v>44</v>
      </c>
      <c r="F1223" s="413" t="s">
        <v>34</v>
      </c>
      <c r="G1223" s="413" t="s">
        <v>48</v>
      </c>
      <c r="H1223" s="416">
        <v>-126</v>
      </c>
      <c r="I1223" s="417" t="s">
        <v>48</v>
      </c>
      <c r="J1223" s="462"/>
      <c r="K1223" s="423" t="s">
        <v>182</v>
      </c>
      <c r="L1223" s="420"/>
      <c r="M1223" s="420"/>
      <c r="P1223" s="424"/>
      <c r="Q1223" s="424"/>
      <c r="R1223" s="424"/>
      <c r="S1223" s="424"/>
    </row>
    <row r="1224" spans="1:25" s="421" customFormat="1" x14ac:dyDescent="0.2">
      <c r="A1224" s="410"/>
      <c r="B1224" s="414">
        <v>43553</v>
      </c>
      <c r="C1224" s="414">
        <v>43553</v>
      </c>
      <c r="D1224" s="410">
        <v>2019</v>
      </c>
      <c r="E1224" s="415" t="s">
        <v>37</v>
      </c>
      <c r="F1224" s="410" t="s">
        <v>36</v>
      </c>
      <c r="G1224" s="413" t="s">
        <v>37</v>
      </c>
      <c r="H1224" s="416">
        <v>-0.83</v>
      </c>
      <c r="I1224" s="425" t="s">
        <v>85</v>
      </c>
      <c r="J1224" s="462"/>
      <c r="K1224" s="423" t="s">
        <v>182</v>
      </c>
      <c r="L1224" s="420"/>
      <c r="M1224" s="420"/>
      <c r="N1224" s="424"/>
      <c r="O1224" s="424"/>
      <c r="P1224" s="424"/>
      <c r="Q1224" s="424"/>
      <c r="R1224" s="424"/>
      <c r="S1224" s="424"/>
    </row>
    <row r="1225" spans="1:25" s="421" customFormat="1" x14ac:dyDescent="0.2">
      <c r="A1225" s="410"/>
      <c r="B1225" s="414">
        <v>43585</v>
      </c>
      <c r="C1225" s="414">
        <v>43585</v>
      </c>
      <c r="D1225" s="410">
        <v>2019</v>
      </c>
      <c r="E1225" s="415" t="s">
        <v>37</v>
      </c>
      <c r="F1225" s="410" t="s">
        <v>36</v>
      </c>
      <c r="G1225" s="413" t="s">
        <v>37</v>
      </c>
      <c r="H1225" s="416">
        <v>-0.81</v>
      </c>
      <c r="I1225" s="425" t="s">
        <v>85</v>
      </c>
      <c r="J1225" s="462"/>
      <c r="K1225" s="423" t="s">
        <v>182</v>
      </c>
      <c r="L1225" s="420"/>
      <c r="M1225" s="420"/>
      <c r="N1225" s="424"/>
      <c r="O1225" s="424"/>
      <c r="P1225" s="424"/>
      <c r="Q1225" s="424"/>
      <c r="R1225" s="424"/>
      <c r="S1225" s="424"/>
    </row>
    <row r="1226" spans="1:25" s="421" customFormat="1" x14ac:dyDescent="0.2">
      <c r="A1226" s="410"/>
      <c r="B1226" s="414">
        <v>43616</v>
      </c>
      <c r="C1226" s="414">
        <v>43616</v>
      </c>
      <c r="D1226" s="410">
        <v>2019</v>
      </c>
      <c r="E1226" s="415" t="s">
        <v>37</v>
      </c>
      <c r="F1226" s="410" t="s">
        <v>36</v>
      </c>
      <c r="G1226" s="413" t="s">
        <v>37</v>
      </c>
      <c r="H1226" s="416">
        <v>-0.89</v>
      </c>
      <c r="I1226" s="425" t="s">
        <v>85</v>
      </c>
      <c r="J1226" s="462"/>
      <c r="K1226" s="423" t="s">
        <v>182</v>
      </c>
      <c r="L1226" s="420"/>
      <c r="M1226" s="420"/>
      <c r="N1226" s="424"/>
      <c r="O1226" s="424"/>
      <c r="P1226" s="424"/>
      <c r="Q1226" s="424"/>
      <c r="R1226" s="424"/>
      <c r="S1226" s="424"/>
    </row>
    <row r="1227" spans="1:25" s="421" customFormat="1" x14ac:dyDescent="0.2">
      <c r="A1227" s="410"/>
      <c r="B1227" s="414">
        <v>43646</v>
      </c>
      <c r="C1227" s="414">
        <v>43646</v>
      </c>
      <c r="D1227" s="410">
        <v>2019</v>
      </c>
      <c r="E1227" s="415" t="s">
        <v>37</v>
      </c>
      <c r="F1227" s="410" t="s">
        <v>36</v>
      </c>
      <c r="G1227" s="413" t="s">
        <v>37</v>
      </c>
      <c r="H1227" s="416">
        <v>-0.75</v>
      </c>
      <c r="I1227" s="425" t="s">
        <v>85</v>
      </c>
      <c r="J1227" s="462"/>
      <c r="K1227" s="423" t="s">
        <v>182</v>
      </c>
      <c r="L1227" s="420"/>
      <c r="M1227" s="420"/>
      <c r="N1227" s="424"/>
      <c r="O1227" s="424"/>
      <c r="P1227" s="424"/>
      <c r="Q1227" s="424"/>
      <c r="R1227" s="424"/>
      <c r="S1227" s="424"/>
    </row>
    <row r="1228" spans="1:25" s="421" customFormat="1" x14ac:dyDescent="0.2">
      <c r="A1228" s="410"/>
      <c r="B1228" s="414">
        <v>43677</v>
      </c>
      <c r="C1228" s="414">
        <v>43677</v>
      </c>
      <c r="D1228" s="410">
        <v>2019</v>
      </c>
      <c r="E1228" s="415" t="s">
        <v>37</v>
      </c>
      <c r="F1228" s="410" t="s">
        <v>36</v>
      </c>
      <c r="G1228" s="413" t="s">
        <v>37</v>
      </c>
      <c r="H1228" s="416">
        <v>-0.83</v>
      </c>
      <c r="I1228" s="425" t="s">
        <v>85</v>
      </c>
      <c r="J1228" s="462"/>
      <c r="K1228" s="423" t="s">
        <v>182</v>
      </c>
      <c r="L1228" s="420"/>
      <c r="M1228" s="420"/>
      <c r="N1228" s="424"/>
      <c r="O1228" s="424"/>
      <c r="P1228" s="424"/>
      <c r="Q1228" s="424"/>
      <c r="R1228" s="424"/>
      <c r="S1228" s="424"/>
    </row>
    <row r="1229" spans="1:25" s="421" customFormat="1" x14ac:dyDescent="0.2">
      <c r="A1229" s="410"/>
      <c r="B1229" s="414">
        <v>43707</v>
      </c>
      <c r="C1229" s="414">
        <v>43707</v>
      </c>
      <c r="D1229" s="410">
        <v>2019</v>
      </c>
      <c r="E1229" s="415" t="s">
        <v>37</v>
      </c>
      <c r="F1229" s="410" t="s">
        <v>36</v>
      </c>
      <c r="G1229" s="413" t="s">
        <v>37</v>
      </c>
      <c r="H1229" s="416">
        <v>-0.59</v>
      </c>
      <c r="I1229" s="425" t="s">
        <v>85</v>
      </c>
      <c r="J1229" s="462"/>
      <c r="K1229" s="423" t="s">
        <v>182</v>
      </c>
      <c r="L1229" s="420"/>
      <c r="M1229" s="420"/>
      <c r="N1229" s="424"/>
      <c r="O1229" s="424"/>
      <c r="P1229" s="424"/>
      <c r="Q1229" s="424"/>
      <c r="R1229" s="424"/>
      <c r="S1229" s="424"/>
    </row>
    <row r="1230" spans="1:25" s="421" customFormat="1" x14ac:dyDescent="0.2">
      <c r="A1230" s="410"/>
      <c r="B1230" s="414">
        <v>43738</v>
      </c>
      <c r="C1230" s="414">
        <v>43738</v>
      </c>
      <c r="D1230" s="410">
        <v>2019</v>
      </c>
      <c r="E1230" s="415" t="s">
        <v>37</v>
      </c>
      <c r="F1230" s="410" t="s">
        <v>36</v>
      </c>
      <c r="G1230" s="413" t="s">
        <v>37</v>
      </c>
      <c r="H1230" s="416">
        <v>-0.5</v>
      </c>
      <c r="I1230" s="425" t="s">
        <v>85</v>
      </c>
      <c r="J1230" s="462"/>
      <c r="K1230" s="423" t="s">
        <v>182</v>
      </c>
      <c r="L1230" s="420"/>
      <c r="M1230" s="420"/>
      <c r="N1230" s="424"/>
      <c r="O1230" s="424"/>
      <c r="P1230" s="424"/>
      <c r="Q1230" s="424"/>
      <c r="R1230" s="424"/>
      <c r="S1230" s="424"/>
    </row>
    <row r="1231" spans="1:25" s="421" customFormat="1" x14ac:dyDescent="0.2">
      <c r="A1231" s="413"/>
      <c r="B1231" s="414">
        <v>43766</v>
      </c>
      <c r="C1231" s="414">
        <v>43766</v>
      </c>
      <c r="D1231" s="410">
        <v>2019</v>
      </c>
      <c r="E1231" s="415" t="s">
        <v>50</v>
      </c>
      <c r="F1231" s="413" t="s">
        <v>34</v>
      </c>
      <c r="G1231" s="413" t="s">
        <v>51</v>
      </c>
      <c r="H1231" s="416">
        <v>-392</v>
      </c>
      <c r="I1231" s="417" t="s">
        <v>51</v>
      </c>
      <c r="J1231" s="462"/>
      <c r="K1231" s="423" t="s">
        <v>182</v>
      </c>
      <c r="L1231" s="420"/>
      <c r="M1231" s="420"/>
      <c r="N1231" s="424"/>
      <c r="O1231" s="424"/>
      <c r="P1231" s="453"/>
      <c r="Q1231" s="453"/>
      <c r="R1231" s="453"/>
      <c r="S1231" s="424"/>
    </row>
    <row r="1232" spans="1:25" s="421" customFormat="1" x14ac:dyDescent="0.2">
      <c r="A1232" s="410"/>
      <c r="B1232" s="414">
        <v>43769</v>
      </c>
      <c r="C1232" s="414">
        <v>43769</v>
      </c>
      <c r="D1232" s="410">
        <v>2019</v>
      </c>
      <c r="E1232" s="415" t="s">
        <v>37</v>
      </c>
      <c r="F1232" s="410" t="s">
        <v>36</v>
      </c>
      <c r="G1232" s="413" t="s">
        <v>37</v>
      </c>
      <c r="H1232" s="416">
        <v>-0.28000000000000003</v>
      </c>
      <c r="I1232" s="425" t="s">
        <v>85</v>
      </c>
      <c r="J1232" s="462"/>
      <c r="K1232" s="423" t="s">
        <v>182</v>
      </c>
      <c r="L1232" s="420"/>
      <c r="M1232" s="420"/>
      <c r="N1232" s="424"/>
      <c r="O1232" s="424"/>
      <c r="P1232" s="424"/>
      <c r="Q1232" s="424"/>
      <c r="R1232" s="424"/>
      <c r="S1232" s="424"/>
    </row>
    <row r="1233" spans="1:25" s="421" customFormat="1" x14ac:dyDescent="0.2">
      <c r="A1233" s="410"/>
      <c r="B1233" s="414">
        <v>43798</v>
      </c>
      <c r="C1233" s="414">
        <v>43798</v>
      </c>
      <c r="D1233" s="410">
        <v>2019</v>
      </c>
      <c r="E1233" s="415" t="s">
        <v>37</v>
      </c>
      <c r="F1233" s="410" t="s">
        <v>36</v>
      </c>
      <c r="G1233" s="413" t="s">
        <v>37</v>
      </c>
      <c r="H1233" s="416">
        <v>-0.28000000000000003</v>
      </c>
      <c r="I1233" s="425" t="s">
        <v>85</v>
      </c>
      <c r="J1233" s="462"/>
      <c r="K1233" s="423" t="s">
        <v>182</v>
      </c>
      <c r="L1233" s="420"/>
      <c r="M1233" s="420"/>
      <c r="N1233" s="424"/>
      <c r="O1233" s="424"/>
      <c r="P1233" s="424"/>
      <c r="Q1233" s="424"/>
      <c r="R1233" s="424"/>
      <c r="S1233" s="424"/>
    </row>
    <row r="1234" spans="1:25" s="421" customFormat="1" x14ac:dyDescent="0.2">
      <c r="A1234" s="410"/>
      <c r="B1234" s="414">
        <v>43830</v>
      </c>
      <c r="C1234" s="414">
        <v>43830</v>
      </c>
      <c r="D1234" s="410">
        <v>2019</v>
      </c>
      <c r="E1234" s="415" t="s">
        <v>37</v>
      </c>
      <c r="F1234" s="410" t="s">
        <v>36</v>
      </c>
      <c r="G1234" s="413" t="s">
        <v>37</v>
      </c>
      <c r="H1234" s="416">
        <v>-0.28000000000000003</v>
      </c>
      <c r="I1234" s="425" t="s">
        <v>85</v>
      </c>
      <c r="J1234" s="462"/>
      <c r="K1234" s="423" t="s">
        <v>182</v>
      </c>
      <c r="L1234" s="420"/>
      <c r="M1234" s="420"/>
      <c r="N1234" s="424"/>
      <c r="O1234" s="424"/>
      <c r="P1234" s="424"/>
      <c r="Q1234" s="424"/>
      <c r="R1234" s="424"/>
      <c r="S1234" s="424"/>
    </row>
    <row r="1235" spans="1:25" x14ac:dyDescent="0.2">
      <c r="J1235" s="434"/>
      <c r="K1235" s="477"/>
    </row>
    <row r="1236" spans="1:25" s="421" customFormat="1" x14ac:dyDescent="0.2">
      <c r="A1236" s="413"/>
      <c r="B1236" s="413"/>
      <c r="C1236" s="414"/>
      <c r="D1236" s="414"/>
      <c r="E1236" s="415"/>
      <c r="F1236" s="410"/>
      <c r="G1236" s="413"/>
      <c r="H1236" s="416"/>
      <c r="I1236" s="425"/>
      <c r="J1236" s="434"/>
      <c r="K1236" s="423"/>
      <c r="L1236" s="420"/>
      <c r="M1236" s="420"/>
      <c r="N1236" s="424"/>
      <c r="O1236" s="424"/>
      <c r="P1236" s="424"/>
      <c r="Q1236" s="424"/>
      <c r="R1236" s="424"/>
      <c r="S1236" s="424"/>
      <c r="X1236" s="422"/>
      <c r="Y1236" s="422"/>
    </row>
    <row r="1237" spans="1:25" s="421" customFormat="1" x14ac:dyDescent="0.2">
      <c r="A1237" s="413"/>
      <c r="B1237" s="413"/>
      <c r="C1237" s="414"/>
      <c r="D1237" s="414"/>
      <c r="E1237" s="415"/>
      <c r="F1237" s="410"/>
      <c r="G1237" s="413"/>
      <c r="H1237" s="416"/>
      <c r="I1237" s="425"/>
      <c r="J1237" s="462"/>
      <c r="K1237" s="423"/>
      <c r="L1237" s="420"/>
      <c r="M1237" s="420"/>
      <c r="N1237" s="424"/>
      <c r="O1237" s="424"/>
      <c r="P1237" s="424"/>
      <c r="Q1237" s="424"/>
      <c r="R1237" s="424"/>
      <c r="S1237" s="424"/>
      <c r="X1237" s="422"/>
      <c r="Y1237" s="422"/>
    </row>
    <row r="1238" spans="1:25" s="421" customFormat="1" x14ac:dyDescent="0.2">
      <c r="A1238" s="413"/>
      <c r="B1238" s="413"/>
      <c r="C1238" s="414"/>
      <c r="D1238" s="414"/>
      <c r="E1238" s="415"/>
      <c r="F1238" s="410"/>
      <c r="G1238" s="413"/>
      <c r="H1238" s="416"/>
      <c r="I1238" s="425"/>
      <c r="J1238" s="462"/>
      <c r="K1238" s="423"/>
      <c r="L1238" s="420"/>
      <c r="M1238" s="420"/>
      <c r="N1238" s="424"/>
      <c r="O1238" s="424"/>
      <c r="P1238" s="424"/>
      <c r="Q1238" s="424"/>
      <c r="R1238" s="424"/>
      <c r="S1238" s="424"/>
      <c r="X1238" s="422"/>
      <c r="Y1238" s="422"/>
    </row>
    <row r="1239" spans="1:25" s="421" customFormat="1" x14ac:dyDescent="0.2">
      <c r="A1239" s="413"/>
      <c r="B1239" s="413"/>
      <c r="C1239" s="414"/>
      <c r="D1239" s="414"/>
      <c r="E1239" s="415"/>
      <c r="F1239" s="410"/>
      <c r="G1239" s="413"/>
      <c r="I1239" s="425"/>
      <c r="J1239" s="462"/>
      <c r="K1239" s="423"/>
      <c r="L1239" s="420"/>
      <c r="M1239" s="420"/>
      <c r="N1239" s="424"/>
      <c r="O1239" s="424"/>
      <c r="P1239" s="424"/>
      <c r="Q1239" s="424"/>
      <c r="R1239" s="424"/>
      <c r="S1239" s="424"/>
      <c r="X1239" s="422"/>
      <c r="Y1239" s="422"/>
    </row>
    <row r="1240" spans="1:25" s="421" customFormat="1" x14ac:dyDescent="0.2">
      <c r="A1240" s="413"/>
      <c r="B1240" s="413"/>
      <c r="C1240" s="414"/>
      <c r="D1240" s="414"/>
      <c r="E1240" s="415"/>
      <c r="F1240" s="410"/>
      <c r="G1240" s="413"/>
      <c r="H1240" s="416"/>
      <c r="I1240" s="425"/>
      <c r="J1240" s="462"/>
      <c r="K1240" s="423"/>
      <c r="L1240" s="420"/>
      <c r="M1240" s="420"/>
      <c r="N1240" s="424"/>
      <c r="O1240" s="424"/>
      <c r="P1240" s="424"/>
      <c r="Q1240" s="424"/>
      <c r="R1240" s="424"/>
      <c r="S1240" s="424"/>
      <c r="X1240" s="422"/>
      <c r="Y1240" s="422"/>
    </row>
    <row r="1241" spans="1:25" s="421" customFormat="1" x14ac:dyDescent="0.2">
      <c r="A1241" s="413"/>
      <c r="B1241" s="413"/>
      <c r="C1241" s="414"/>
      <c r="D1241" s="414"/>
      <c r="E1241" s="415"/>
      <c r="F1241" s="410"/>
      <c r="G1241" s="413"/>
      <c r="H1241" s="416"/>
      <c r="I1241" s="425"/>
      <c r="J1241" s="462"/>
      <c r="K1241" s="423"/>
      <c r="L1241" s="420"/>
      <c r="M1241" s="420"/>
      <c r="N1241" s="424"/>
      <c r="O1241" s="424"/>
      <c r="P1241" s="424"/>
      <c r="Q1241" s="424"/>
      <c r="R1241" s="424"/>
      <c r="S1241" s="424"/>
      <c r="X1241" s="422"/>
      <c r="Y1241" s="422"/>
    </row>
    <row r="1242" spans="1:25" s="421" customFormat="1" x14ac:dyDescent="0.2">
      <c r="A1242" s="413"/>
      <c r="B1242" s="413"/>
      <c r="C1242" s="414"/>
      <c r="D1242" s="414"/>
      <c r="E1242" s="415"/>
      <c r="F1242" s="410"/>
      <c r="G1242" s="413"/>
      <c r="H1242" s="416"/>
      <c r="I1242" s="425"/>
      <c r="J1242" s="462"/>
      <c r="K1242" s="419"/>
      <c r="L1242" s="420"/>
      <c r="M1242" s="420"/>
      <c r="N1242" s="424"/>
      <c r="O1242" s="424"/>
      <c r="P1242" s="424"/>
      <c r="Q1242" s="424"/>
      <c r="R1242" s="424"/>
      <c r="S1242" s="424"/>
      <c r="X1242" s="422"/>
      <c r="Y1242" s="422"/>
    </row>
    <row r="1243" spans="1:25" s="421" customFormat="1" x14ac:dyDescent="0.2">
      <c r="A1243" s="413"/>
      <c r="B1243" s="413"/>
      <c r="C1243" s="414"/>
      <c r="D1243" s="414"/>
      <c r="E1243" s="415"/>
      <c r="F1243" s="410"/>
      <c r="G1243" s="413"/>
      <c r="H1243" s="416"/>
      <c r="I1243" s="425"/>
      <c r="J1243" s="462"/>
      <c r="K1243" s="419"/>
      <c r="L1243" s="420"/>
      <c r="M1243" s="420"/>
      <c r="N1243" s="424"/>
      <c r="O1243" s="424"/>
      <c r="P1243" s="424"/>
      <c r="Q1243" s="424"/>
      <c r="R1243" s="424"/>
      <c r="S1243" s="424"/>
      <c r="X1243" s="422"/>
      <c r="Y1243" s="422"/>
    </row>
    <row r="1244" spans="1:25" s="421" customFormat="1" x14ac:dyDescent="0.2">
      <c r="A1244" s="413"/>
      <c r="B1244" s="413"/>
      <c r="C1244" s="414"/>
      <c r="D1244" s="414"/>
      <c r="E1244" s="415"/>
      <c r="F1244" s="410"/>
      <c r="G1244" s="413"/>
      <c r="H1244" s="416"/>
      <c r="I1244" s="425"/>
      <c r="J1244" s="462"/>
      <c r="K1244" s="419"/>
      <c r="L1244" s="420"/>
      <c r="M1244" s="420"/>
      <c r="N1244" s="424"/>
      <c r="O1244" s="424"/>
      <c r="P1244" s="424"/>
      <c r="Q1244" s="424"/>
      <c r="R1244" s="424"/>
      <c r="S1244" s="424"/>
      <c r="X1244" s="422"/>
      <c r="Y1244" s="422"/>
    </row>
    <row r="1245" spans="1:25" s="421" customFormat="1" x14ac:dyDescent="0.2">
      <c r="A1245" s="413"/>
      <c r="B1245" s="413"/>
      <c r="C1245" s="414"/>
      <c r="D1245" s="414"/>
      <c r="E1245" s="415"/>
      <c r="F1245" s="410"/>
      <c r="G1245" s="413"/>
      <c r="H1245" s="416"/>
      <c r="I1245" s="425"/>
      <c r="J1245" s="462"/>
      <c r="K1245" s="419"/>
      <c r="L1245" s="420"/>
      <c r="M1245" s="420"/>
      <c r="N1245" s="424"/>
      <c r="O1245" s="424"/>
      <c r="P1245" s="424"/>
      <c r="Q1245" s="424"/>
      <c r="R1245" s="424"/>
      <c r="S1245" s="424"/>
      <c r="X1245" s="422"/>
      <c r="Y1245" s="422"/>
    </row>
    <row r="1246" spans="1:25" s="421" customFormat="1" x14ac:dyDescent="0.2">
      <c r="A1246" s="413"/>
      <c r="B1246" s="413"/>
      <c r="C1246" s="414"/>
      <c r="D1246" s="414"/>
      <c r="E1246" s="415"/>
      <c r="F1246" s="410"/>
      <c r="G1246" s="413"/>
      <c r="H1246" s="416"/>
      <c r="I1246" s="425"/>
      <c r="J1246" s="462"/>
      <c r="K1246" s="419"/>
      <c r="L1246" s="420"/>
      <c r="M1246" s="420"/>
      <c r="N1246" s="424"/>
      <c r="O1246" s="424"/>
      <c r="P1246" s="424"/>
      <c r="Q1246" s="424"/>
      <c r="R1246" s="424"/>
      <c r="S1246" s="424"/>
      <c r="X1246" s="422"/>
      <c r="Y1246" s="422"/>
    </row>
    <row r="1247" spans="1:25" s="421" customFormat="1" x14ac:dyDescent="0.2">
      <c r="A1247" s="473"/>
      <c r="B1247" s="473"/>
      <c r="C1247" s="473"/>
      <c r="D1247" s="473"/>
      <c r="E1247" s="428"/>
      <c r="F1247" s="473"/>
      <c r="G1247" s="473"/>
      <c r="H1247" s="473"/>
      <c r="I1247" s="428"/>
      <c r="J1247" s="463"/>
      <c r="K1247" s="419"/>
      <c r="L1247" s="420"/>
      <c r="M1247" s="420"/>
      <c r="N1247" s="424"/>
      <c r="O1247" s="424"/>
      <c r="P1247" s="424"/>
      <c r="Q1247" s="424"/>
      <c r="R1247" s="424"/>
      <c r="S1247" s="424"/>
      <c r="X1247" s="422"/>
      <c r="Y1247" s="422"/>
    </row>
    <row r="1248" spans="1:25" s="421" customFormat="1" x14ac:dyDescent="0.2">
      <c r="A1248" s="473"/>
      <c r="B1248" s="473"/>
      <c r="C1248" s="473"/>
      <c r="D1248" s="473"/>
      <c r="E1248" s="428"/>
      <c r="F1248" s="473"/>
      <c r="G1248" s="473"/>
      <c r="H1248" s="473"/>
      <c r="I1248" s="428"/>
      <c r="J1248" s="463"/>
      <c r="K1248" s="419"/>
      <c r="L1248" s="420"/>
      <c r="M1248" s="420"/>
      <c r="N1248" s="424"/>
      <c r="O1248" s="424"/>
      <c r="P1248" s="424"/>
      <c r="Q1248" s="424"/>
      <c r="R1248" s="424"/>
      <c r="S1248" s="424"/>
      <c r="X1248" s="422"/>
      <c r="Y1248" s="422"/>
    </row>
    <row r="1249" spans="1:25" s="421" customFormat="1" x14ac:dyDescent="0.2">
      <c r="A1249" s="473"/>
      <c r="B1249" s="473"/>
      <c r="C1249" s="473"/>
      <c r="D1249" s="473"/>
      <c r="E1249" s="428"/>
      <c r="F1249" s="473"/>
      <c r="G1249" s="473"/>
      <c r="H1249" s="473"/>
      <c r="I1249" s="428"/>
      <c r="J1249" s="463"/>
      <c r="K1249" s="419"/>
      <c r="L1249" s="420"/>
      <c r="M1249" s="420"/>
      <c r="N1249" s="424"/>
      <c r="O1249" s="424"/>
      <c r="P1249" s="424"/>
      <c r="Q1249" s="424"/>
      <c r="R1249" s="424"/>
      <c r="S1249" s="424"/>
      <c r="X1249" s="422"/>
      <c r="Y1249" s="422"/>
    </row>
    <row r="1250" spans="1:25" s="421" customFormat="1" x14ac:dyDescent="0.2">
      <c r="A1250" s="473"/>
      <c r="B1250" s="473"/>
      <c r="C1250" s="473"/>
      <c r="D1250" s="473"/>
      <c r="E1250" s="428"/>
      <c r="F1250" s="473"/>
      <c r="G1250" s="473"/>
      <c r="H1250" s="473"/>
      <c r="I1250" s="428"/>
      <c r="J1250" s="463"/>
      <c r="K1250" s="419"/>
      <c r="L1250" s="420"/>
      <c r="M1250" s="420"/>
      <c r="N1250" s="424"/>
      <c r="O1250" s="424"/>
      <c r="P1250" s="424"/>
      <c r="Q1250" s="424"/>
      <c r="R1250" s="424"/>
      <c r="S1250" s="424"/>
      <c r="X1250" s="422"/>
      <c r="Y1250" s="422"/>
    </row>
    <row r="1251" spans="1:25" s="421" customFormat="1" x14ac:dyDescent="0.2">
      <c r="A1251" s="473"/>
      <c r="B1251" s="473"/>
      <c r="C1251" s="473"/>
      <c r="D1251" s="473"/>
      <c r="E1251" s="428"/>
      <c r="F1251" s="473"/>
      <c r="G1251" s="473"/>
      <c r="H1251" s="473"/>
      <c r="I1251" s="428"/>
      <c r="J1251" s="463"/>
      <c r="K1251" s="419"/>
      <c r="L1251" s="420"/>
      <c r="M1251" s="420"/>
      <c r="N1251" s="424"/>
      <c r="O1251" s="424"/>
      <c r="P1251" s="424"/>
      <c r="Q1251" s="424"/>
      <c r="R1251" s="424"/>
      <c r="S1251" s="424"/>
      <c r="X1251" s="422"/>
      <c r="Y1251" s="422"/>
    </row>
    <row r="1252" spans="1:25" s="421" customFormat="1" x14ac:dyDescent="0.2">
      <c r="A1252" s="473"/>
      <c r="B1252" s="473"/>
      <c r="C1252" s="473"/>
      <c r="D1252" s="473"/>
      <c r="E1252" s="428"/>
      <c r="F1252" s="473"/>
      <c r="G1252" s="473"/>
      <c r="H1252" s="473"/>
      <c r="I1252" s="428"/>
      <c r="J1252" s="463"/>
      <c r="K1252" s="419"/>
      <c r="L1252" s="420"/>
      <c r="M1252" s="420"/>
      <c r="N1252" s="424"/>
      <c r="O1252" s="424"/>
      <c r="P1252" s="424"/>
      <c r="Q1252" s="424"/>
      <c r="R1252" s="424"/>
      <c r="S1252" s="424"/>
      <c r="X1252" s="422"/>
      <c r="Y1252" s="422"/>
    </row>
    <row r="1253" spans="1:25" s="421" customFormat="1" x14ac:dyDescent="0.2">
      <c r="A1253" s="473"/>
      <c r="B1253" s="473"/>
      <c r="C1253" s="473"/>
      <c r="D1253" s="473"/>
      <c r="E1253" s="428"/>
      <c r="F1253" s="473"/>
      <c r="G1253" s="473"/>
      <c r="H1253" s="473"/>
      <c r="I1253" s="428"/>
      <c r="J1253" s="463"/>
      <c r="K1253" s="419"/>
      <c r="L1253" s="420"/>
      <c r="M1253" s="420"/>
      <c r="N1253" s="424"/>
      <c r="O1253" s="424"/>
      <c r="P1253" s="424"/>
      <c r="Q1253" s="424"/>
      <c r="R1253" s="424"/>
      <c r="S1253" s="424"/>
      <c r="X1253" s="422"/>
      <c r="Y1253" s="422"/>
    </row>
    <row r="1254" spans="1:25" s="421" customFormat="1" x14ac:dyDescent="0.2">
      <c r="A1254" s="473"/>
      <c r="B1254" s="473"/>
      <c r="C1254" s="473"/>
      <c r="D1254" s="473"/>
      <c r="E1254" s="428"/>
      <c r="F1254" s="473"/>
      <c r="G1254" s="473"/>
      <c r="H1254" s="473"/>
      <c r="I1254" s="428"/>
      <c r="J1254" s="463"/>
      <c r="K1254" s="419"/>
      <c r="L1254" s="420"/>
      <c r="M1254" s="420"/>
      <c r="N1254" s="424"/>
      <c r="O1254" s="424"/>
      <c r="P1254" s="424"/>
      <c r="Q1254" s="424"/>
      <c r="R1254" s="424"/>
      <c r="S1254" s="424"/>
      <c r="X1254" s="422"/>
      <c r="Y1254" s="422"/>
    </row>
    <row r="1255" spans="1:25" s="421" customFormat="1" x14ac:dyDescent="0.2">
      <c r="A1255" s="473"/>
      <c r="B1255" s="473"/>
      <c r="C1255" s="473"/>
      <c r="D1255" s="473"/>
      <c r="E1255" s="428"/>
      <c r="F1255" s="473"/>
      <c r="G1255" s="473"/>
      <c r="H1255" s="473"/>
      <c r="I1255" s="428"/>
      <c r="J1255" s="463"/>
      <c r="K1255" s="419"/>
      <c r="L1255" s="420"/>
      <c r="M1255" s="420"/>
      <c r="N1255" s="424"/>
      <c r="O1255" s="424"/>
      <c r="P1255" s="424"/>
      <c r="Q1255" s="424"/>
      <c r="R1255" s="424"/>
      <c r="S1255" s="424"/>
      <c r="X1255" s="422"/>
      <c r="Y1255" s="422"/>
    </row>
    <row r="1256" spans="1:25" s="421" customFormat="1" x14ac:dyDescent="0.2">
      <c r="A1256" s="473"/>
      <c r="B1256" s="473"/>
      <c r="C1256" s="473"/>
      <c r="D1256" s="473"/>
      <c r="E1256" s="428"/>
      <c r="F1256" s="473"/>
      <c r="G1256" s="473"/>
      <c r="H1256" s="473"/>
      <c r="I1256" s="428"/>
      <c r="J1256" s="463"/>
      <c r="K1256" s="429"/>
      <c r="L1256" s="420"/>
      <c r="M1256" s="420"/>
      <c r="N1256" s="424"/>
      <c r="O1256" s="424"/>
      <c r="P1256" s="424"/>
      <c r="Q1256" s="424"/>
      <c r="R1256" s="424"/>
      <c r="S1256" s="424"/>
      <c r="X1256" s="422"/>
      <c r="Y1256" s="422"/>
    </row>
    <row r="1257" spans="1:25" s="421" customFormat="1" x14ac:dyDescent="0.2">
      <c r="A1257" s="473"/>
      <c r="B1257" s="473"/>
      <c r="C1257" s="473"/>
      <c r="D1257" s="473"/>
      <c r="E1257" s="428"/>
      <c r="F1257" s="473"/>
      <c r="G1257" s="473"/>
      <c r="H1257" s="473"/>
      <c r="I1257" s="428"/>
      <c r="J1257" s="463"/>
      <c r="K1257" s="429"/>
      <c r="L1257" s="420"/>
      <c r="M1257" s="420"/>
      <c r="N1257" s="424"/>
      <c r="O1257" s="424"/>
      <c r="P1257" s="424"/>
      <c r="Q1257" s="424"/>
      <c r="R1257" s="424"/>
      <c r="S1257" s="424"/>
      <c r="X1257" s="422"/>
      <c r="Y1257" s="422"/>
    </row>
    <row r="1258" spans="1:25" s="421" customFormat="1" x14ac:dyDescent="0.2">
      <c r="A1258" s="473"/>
      <c r="B1258" s="473"/>
      <c r="C1258" s="473"/>
      <c r="D1258" s="473"/>
      <c r="E1258" s="428"/>
      <c r="F1258" s="473"/>
      <c r="G1258" s="473"/>
      <c r="H1258" s="473"/>
      <c r="I1258" s="428"/>
      <c r="J1258" s="463"/>
      <c r="K1258" s="478"/>
      <c r="L1258" s="420"/>
      <c r="M1258" s="420"/>
      <c r="N1258" s="424"/>
      <c r="O1258" s="424"/>
      <c r="P1258" s="424"/>
      <c r="Q1258" s="424"/>
      <c r="R1258" s="424"/>
      <c r="S1258" s="424"/>
      <c r="X1258" s="422"/>
      <c r="Y1258" s="422"/>
    </row>
    <row r="1259" spans="1:25" s="421" customFormat="1" x14ac:dyDescent="0.2">
      <c r="A1259" s="473"/>
      <c r="B1259" s="473"/>
      <c r="C1259" s="473"/>
      <c r="D1259" s="473"/>
      <c r="E1259" s="428"/>
      <c r="F1259" s="473"/>
      <c r="G1259" s="473"/>
      <c r="H1259" s="473"/>
      <c r="I1259" s="428"/>
      <c r="J1259" s="463"/>
      <c r="K1259" s="478"/>
      <c r="L1259" s="420"/>
      <c r="M1259" s="420"/>
      <c r="N1259" s="424"/>
      <c r="O1259" s="424"/>
      <c r="P1259" s="424"/>
      <c r="Q1259" s="424"/>
      <c r="R1259" s="424"/>
      <c r="S1259" s="424"/>
      <c r="X1259" s="422"/>
      <c r="Y1259" s="422"/>
    </row>
    <row r="1260" spans="1:25" s="421" customFormat="1" x14ac:dyDescent="0.2">
      <c r="A1260" s="473"/>
      <c r="B1260" s="473"/>
      <c r="C1260" s="473"/>
      <c r="D1260" s="473"/>
      <c r="E1260" s="428"/>
      <c r="F1260" s="473"/>
      <c r="G1260" s="473"/>
      <c r="H1260" s="473"/>
      <c r="I1260" s="428"/>
      <c r="J1260" s="463"/>
      <c r="K1260" s="478"/>
      <c r="L1260" s="420"/>
      <c r="M1260" s="420"/>
      <c r="N1260" s="424"/>
      <c r="O1260" s="424"/>
      <c r="P1260" s="424"/>
      <c r="Q1260" s="424"/>
      <c r="R1260" s="424"/>
      <c r="S1260" s="424"/>
      <c r="X1260" s="422"/>
      <c r="Y1260" s="422"/>
    </row>
    <row r="1261" spans="1:25" s="421" customFormat="1" x14ac:dyDescent="0.2">
      <c r="A1261" s="473"/>
      <c r="B1261" s="473"/>
      <c r="C1261" s="473"/>
      <c r="D1261" s="473"/>
      <c r="E1261" s="428"/>
      <c r="F1261" s="473"/>
      <c r="G1261" s="473"/>
      <c r="H1261" s="473"/>
      <c r="I1261" s="428"/>
      <c r="J1261" s="463"/>
      <c r="K1261" s="478"/>
      <c r="L1261" s="420"/>
      <c r="M1261" s="420"/>
      <c r="N1261" s="424"/>
      <c r="O1261" s="424"/>
      <c r="P1261" s="424"/>
      <c r="Q1261" s="424"/>
      <c r="R1261" s="424"/>
      <c r="S1261" s="424"/>
      <c r="X1261" s="422"/>
      <c r="Y1261" s="422"/>
    </row>
    <row r="1262" spans="1:25" s="421" customFormat="1" x14ac:dyDescent="0.2">
      <c r="A1262" s="473"/>
      <c r="B1262" s="473"/>
      <c r="C1262" s="473"/>
      <c r="D1262" s="473"/>
      <c r="E1262" s="428"/>
      <c r="F1262" s="473"/>
      <c r="G1262" s="473"/>
      <c r="H1262" s="473"/>
      <c r="I1262" s="428"/>
      <c r="J1262" s="463"/>
      <c r="K1262" s="478"/>
      <c r="L1262" s="420"/>
      <c r="M1262" s="420"/>
      <c r="N1262" s="424"/>
      <c r="O1262" s="424"/>
      <c r="P1262" s="424"/>
      <c r="Q1262" s="424"/>
      <c r="R1262" s="424"/>
      <c r="S1262" s="424"/>
      <c r="X1262" s="422"/>
      <c r="Y1262" s="422"/>
    </row>
    <row r="1263" spans="1:25" s="421" customFormat="1" x14ac:dyDescent="0.2">
      <c r="A1263" s="473"/>
      <c r="B1263" s="473"/>
      <c r="C1263" s="473"/>
      <c r="D1263" s="473"/>
      <c r="E1263" s="428"/>
      <c r="F1263" s="473"/>
      <c r="G1263" s="473"/>
      <c r="H1263" s="473"/>
      <c r="I1263" s="428"/>
      <c r="J1263" s="463"/>
      <c r="K1263" s="478"/>
      <c r="L1263" s="420"/>
      <c r="M1263" s="420"/>
      <c r="N1263" s="424"/>
      <c r="O1263" s="424"/>
      <c r="P1263" s="424"/>
      <c r="Q1263" s="424"/>
      <c r="R1263" s="424"/>
      <c r="S1263" s="424"/>
      <c r="X1263" s="422"/>
      <c r="Y1263" s="422"/>
    </row>
    <row r="1264" spans="1:25" s="421" customFormat="1" x14ac:dyDescent="0.2">
      <c r="A1264" s="473"/>
      <c r="B1264" s="473"/>
      <c r="C1264" s="473"/>
      <c r="D1264" s="473"/>
      <c r="E1264" s="428"/>
      <c r="F1264" s="473"/>
      <c r="G1264" s="473"/>
      <c r="H1264" s="473"/>
      <c r="I1264" s="428"/>
      <c r="J1264" s="463"/>
      <c r="K1264" s="478"/>
      <c r="L1264" s="420"/>
      <c r="M1264" s="420"/>
      <c r="N1264" s="424"/>
      <c r="O1264" s="424"/>
      <c r="P1264" s="424"/>
      <c r="Q1264" s="424"/>
      <c r="R1264" s="424"/>
      <c r="S1264" s="424"/>
      <c r="X1264" s="422"/>
      <c r="Y1264" s="422"/>
    </row>
    <row r="1265" spans="1:25" s="421" customFormat="1" x14ac:dyDescent="0.2">
      <c r="A1265" s="473"/>
      <c r="B1265" s="473"/>
      <c r="C1265" s="473"/>
      <c r="D1265" s="473"/>
      <c r="E1265" s="428"/>
      <c r="F1265" s="473"/>
      <c r="G1265" s="473"/>
      <c r="H1265" s="473"/>
      <c r="I1265" s="428"/>
      <c r="J1265" s="463"/>
      <c r="K1265" s="478"/>
      <c r="L1265" s="420"/>
      <c r="M1265" s="420"/>
      <c r="N1265" s="424"/>
      <c r="O1265" s="424"/>
      <c r="P1265" s="424"/>
      <c r="Q1265" s="424"/>
      <c r="R1265" s="424"/>
      <c r="S1265" s="424"/>
      <c r="X1265" s="422"/>
      <c r="Y1265" s="422"/>
    </row>
    <row r="1266" spans="1:25" s="421" customFormat="1" x14ac:dyDescent="0.2">
      <c r="A1266" s="473"/>
      <c r="B1266" s="473"/>
      <c r="C1266" s="473"/>
      <c r="D1266" s="473"/>
      <c r="E1266" s="428"/>
      <c r="F1266" s="473"/>
      <c r="G1266" s="473"/>
      <c r="H1266" s="473"/>
      <c r="I1266" s="428"/>
      <c r="J1266" s="463"/>
      <c r="K1266" s="478"/>
      <c r="L1266" s="420"/>
      <c r="M1266" s="420"/>
      <c r="N1266" s="424"/>
      <c r="O1266" s="424"/>
      <c r="P1266" s="424"/>
      <c r="Q1266" s="424"/>
      <c r="R1266" s="424"/>
      <c r="S1266" s="424"/>
      <c r="X1266" s="422"/>
      <c r="Y1266" s="422"/>
    </row>
    <row r="1267" spans="1:25" s="421" customFormat="1" x14ac:dyDescent="0.2">
      <c r="A1267" s="473"/>
      <c r="B1267" s="473"/>
      <c r="C1267" s="473"/>
      <c r="D1267" s="473"/>
      <c r="E1267" s="428"/>
      <c r="F1267" s="473"/>
      <c r="G1267" s="473"/>
      <c r="H1267" s="473"/>
      <c r="I1267" s="428"/>
      <c r="J1267" s="463"/>
      <c r="K1267" s="478"/>
      <c r="L1267" s="420"/>
      <c r="M1267" s="420"/>
      <c r="N1267" s="424"/>
      <c r="O1267" s="424"/>
      <c r="P1267" s="424"/>
      <c r="Q1267" s="424"/>
      <c r="R1267" s="424"/>
      <c r="S1267" s="424"/>
      <c r="X1267" s="422"/>
      <c r="Y1267" s="422"/>
    </row>
    <row r="1268" spans="1:25" s="421" customFormat="1" x14ac:dyDescent="0.2">
      <c r="A1268" s="473"/>
      <c r="B1268" s="473"/>
      <c r="C1268" s="473"/>
      <c r="D1268" s="473"/>
      <c r="E1268" s="428"/>
      <c r="F1268" s="473"/>
      <c r="G1268" s="473"/>
      <c r="H1268" s="473"/>
      <c r="I1268" s="428"/>
      <c r="J1268" s="463"/>
      <c r="K1268" s="478"/>
      <c r="L1268" s="420"/>
      <c r="M1268" s="420"/>
      <c r="N1268" s="424"/>
      <c r="O1268" s="424"/>
      <c r="P1268" s="424"/>
      <c r="Q1268" s="424"/>
      <c r="R1268" s="424"/>
      <c r="S1268" s="424"/>
      <c r="X1268" s="422"/>
      <c r="Y1268" s="422"/>
    </row>
    <row r="1269" spans="1:25" s="421" customFormat="1" x14ac:dyDescent="0.2">
      <c r="A1269" s="473"/>
      <c r="B1269" s="473"/>
      <c r="C1269" s="473"/>
      <c r="D1269" s="473"/>
      <c r="E1269" s="428"/>
      <c r="F1269" s="473"/>
      <c r="G1269" s="473"/>
      <c r="H1269" s="473"/>
      <c r="I1269" s="428"/>
      <c r="J1269" s="463"/>
      <c r="K1269" s="478"/>
      <c r="L1269" s="420"/>
      <c r="M1269" s="420"/>
      <c r="N1269" s="424"/>
      <c r="O1269" s="424"/>
      <c r="P1269" s="424"/>
      <c r="Q1269" s="424"/>
      <c r="R1269" s="424"/>
      <c r="S1269" s="424"/>
      <c r="X1269" s="422"/>
      <c r="Y1269" s="422"/>
    </row>
    <row r="1270" spans="1:25" s="421" customFormat="1" x14ac:dyDescent="0.2">
      <c r="A1270" s="473"/>
      <c r="B1270" s="473"/>
      <c r="C1270" s="473"/>
      <c r="D1270" s="473"/>
      <c r="E1270" s="428"/>
      <c r="F1270" s="473"/>
      <c r="G1270" s="473"/>
      <c r="H1270" s="473"/>
      <c r="I1270" s="428"/>
      <c r="J1270" s="463"/>
      <c r="K1270" s="478"/>
      <c r="L1270" s="420"/>
      <c r="M1270" s="420"/>
      <c r="N1270" s="424"/>
      <c r="O1270" s="424"/>
      <c r="P1270" s="424"/>
      <c r="Q1270" s="424"/>
      <c r="R1270" s="424"/>
      <c r="S1270" s="424"/>
      <c r="X1270" s="422"/>
      <c r="Y1270" s="422"/>
    </row>
    <row r="1271" spans="1:25" s="421" customFormat="1" x14ac:dyDescent="0.2">
      <c r="A1271" s="473"/>
      <c r="B1271" s="473"/>
      <c r="C1271" s="473"/>
      <c r="D1271" s="473"/>
      <c r="E1271" s="428"/>
      <c r="F1271" s="473"/>
      <c r="G1271" s="473"/>
      <c r="H1271" s="473"/>
      <c r="I1271" s="428"/>
      <c r="J1271" s="463"/>
      <c r="K1271" s="478"/>
      <c r="L1271" s="420"/>
      <c r="M1271" s="420"/>
      <c r="N1271" s="424"/>
      <c r="O1271" s="424"/>
      <c r="P1271" s="424"/>
      <c r="Q1271" s="424"/>
      <c r="R1271" s="424"/>
      <c r="S1271" s="424"/>
      <c r="X1271" s="422"/>
      <c r="Y1271" s="422"/>
    </row>
    <row r="1272" spans="1:25" s="421" customFormat="1" x14ac:dyDescent="0.2">
      <c r="A1272" s="473"/>
      <c r="B1272" s="473"/>
      <c r="C1272" s="473"/>
      <c r="D1272" s="473"/>
      <c r="E1272" s="428"/>
      <c r="F1272" s="473"/>
      <c r="G1272" s="473"/>
      <c r="H1272" s="473"/>
      <c r="I1272" s="428"/>
      <c r="J1272" s="463"/>
      <c r="K1272" s="478"/>
      <c r="L1272" s="420"/>
      <c r="M1272" s="420"/>
      <c r="N1272" s="424"/>
      <c r="O1272" s="424"/>
      <c r="P1272" s="424"/>
      <c r="Q1272" s="424"/>
      <c r="R1272" s="424"/>
      <c r="S1272" s="424"/>
      <c r="X1272" s="422"/>
      <c r="Y1272" s="422"/>
    </row>
    <row r="1273" spans="1:25" s="421" customFormat="1" x14ac:dyDescent="0.2">
      <c r="A1273" s="473"/>
      <c r="B1273" s="473"/>
      <c r="C1273" s="473"/>
      <c r="D1273" s="473"/>
      <c r="E1273" s="428"/>
      <c r="F1273" s="473"/>
      <c r="G1273" s="473"/>
      <c r="H1273" s="473"/>
      <c r="I1273" s="428"/>
      <c r="J1273" s="463"/>
      <c r="K1273" s="478"/>
      <c r="L1273" s="420"/>
      <c r="M1273" s="420"/>
      <c r="N1273" s="424"/>
      <c r="O1273" s="424"/>
      <c r="P1273" s="424"/>
      <c r="Q1273" s="424"/>
      <c r="R1273" s="424"/>
      <c r="S1273" s="424"/>
      <c r="X1273" s="422"/>
      <c r="Y1273" s="422"/>
    </row>
    <row r="1274" spans="1:25" s="421" customFormat="1" x14ac:dyDescent="0.2">
      <c r="A1274" s="473"/>
      <c r="B1274" s="473"/>
      <c r="C1274" s="473"/>
      <c r="D1274" s="473"/>
      <c r="E1274" s="428"/>
      <c r="F1274" s="473"/>
      <c r="G1274" s="473"/>
      <c r="H1274" s="473"/>
      <c r="I1274" s="428"/>
      <c r="J1274" s="463"/>
      <c r="K1274" s="478"/>
      <c r="L1274" s="420"/>
      <c r="M1274" s="420"/>
      <c r="N1274" s="424"/>
      <c r="O1274" s="424"/>
      <c r="P1274" s="424"/>
      <c r="Q1274" s="424"/>
      <c r="R1274" s="424"/>
      <c r="S1274" s="424"/>
      <c r="X1274" s="422"/>
      <c r="Y1274" s="422"/>
    </row>
    <row r="1275" spans="1:25" s="421" customFormat="1" x14ac:dyDescent="0.2">
      <c r="A1275" s="473"/>
      <c r="B1275" s="473"/>
      <c r="C1275" s="473"/>
      <c r="D1275" s="473"/>
      <c r="E1275" s="428"/>
      <c r="F1275" s="473"/>
      <c r="G1275" s="473"/>
      <c r="H1275" s="473"/>
      <c r="I1275" s="428"/>
      <c r="J1275" s="463"/>
      <c r="K1275" s="478"/>
      <c r="L1275" s="420"/>
      <c r="M1275" s="420"/>
      <c r="N1275" s="424"/>
      <c r="O1275" s="424"/>
      <c r="P1275" s="424"/>
      <c r="Q1275" s="424"/>
      <c r="R1275" s="424"/>
      <c r="S1275" s="424"/>
      <c r="X1275" s="422"/>
      <c r="Y1275" s="422"/>
    </row>
    <row r="1276" spans="1:25" s="421" customFormat="1" x14ac:dyDescent="0.2">
      <c r="A1276" s="473"/>
      <c r="B1276" s="473"/>
      <c r="C1276" s="473"/>
      <c r="D1276" s="473"/>
      <c r="E1276" s="428"/>
      <c r="F1276" s="473"/>
      <c r="G1276" s="473"/>
      <c r="H1276" s="473"/>
      <c r="I1276" s="428"/>
      <c r="J1276" s="463"/>
      <c r="K1276" s="478"/>
      <c r="L1276" s="420"/>
      <c r="M1276" s="420"/>
      <c r="N1276" s="424"/>
      <c r="O1276" s="424"/>
      <c r="P1276" s="424"/>
      <c r="Q1276" s="424"/>
      <c r="R1276" s="424"/>
      <c r="S1276" s="424"/>
      <c r="X1276" s="422"/>
      <c r="Y1276" s="422"/>
    </row>
    <row r="1277" spans="1:25" s="421" customFormat="1" x14ac:dyDescent="0.2">
      <c r="A1277" s="473"/>
      <c r="B1277" s="473"/>
      <c r="C1277" s="473"/>
      <c r="D1277" s="473"/>
      <c r="E1277" s="428"/>
      <c r="F1277" s="473"/>
      <c r="G1277" s="473"/>
      <c r="H1277" s="473"/>
      <c r="I1277" s="428"/>
      <c r="J1277" s="463"/>
      <c r="K1277" s="478"/>
      <c r="L1277" s="420"/>
      <c r="M1277" s="420"/>
      <c r="N1277" s="424"/>
      <c r="O1277" s="424"/>
      <c r="P1277" s="424"/>
      <c r="Q1277" s="424"/>
      <c r="R1277" s="424"/>
      <c r="S1277" s="424"/>
      <c r="X1277" s="422"/>
      <c r="Y1277" s="422"/>
    </row>
    <row r="1278" spans="1:25" s="421" customFormat="1" x14ac:dyDescent="0.2">
      <c r="A1278" s="473"/>
      <c r="B1278" s="473"/>
      <c r="C1278" s="473"/>
      <c r="D1278" s="473"/>
      <c r="E1278" s="428"/>
      <c r="F1278" s="473"/>
      <c r="G1278" s="473"/>
      <c r="H1278" s="473"/>
      <c r="I1278" s="428"/>
      <c r="J1278" s="463"/>
      <c r="K1278" s="478"/>
      <c r="L1278" s="420"/>
      <c r="M1278" s="420"/>
      <c r="N1278" s="424"/>
      <c r="O1278" s="424"/>
      <c r="P1278" s="424"/>
      <c r="Q1278" s="424"/>
      <c r="R1278" s="424"/>
      <c r="S1278" s="424"/>
      <c r="X1278" s="422"/>
      <c r="Y1278" s="422"/>
    </row>
    <row r="1279" spans="1:25" s="421" customFormat="1" x14ac:dyDescent="0.2">
      <c r="A1279" s="473"/>
      <c r="B1279" s="473"/>
      <c r="C1279" s="473"/>
      <c r="D1279" s="473"/>
      <c r="E1279" s="428"/>
      <c r="F1279" s="473"/>
      <c r="G1279" s="473"/>
      <c r="H1279" s="473"/>
      <c r="I1279" s="428"/>
      <c r="J1279" s="463"/>
      <c r="K1279" s="478"/>
      <c r="L1279" s="420"/>
      <c r="M1279" s="420"/>
      <c r="N1279" s="424"/>
      <c r="O1279" s="424"/>
      <c r="P1279" s="424"/>
      <c r="Q1279" s="424"/>
      <c r="R1279" s="424"/>
      <c r="S1279" s="424"/>
      <c r="X1279" s="422"/>
      <c r="Y1279" s="422"/>
    </row>
    <row r="1280" spans="1:25" s="421" customFormat="1" x14ac:dyDescent="0.2">
      <c r="A1280" s="473"/>
      <c r="B1280" s="473"/>
      <c r="C1280" s="473"/>
      <c r="D1280" s="473"/>
      <c r="E1280" s="428"/>
      <c r="F1280" s="473"/>
      <c r="G1280" s="473"/>
      <c r="H1280" s="473"/>
      <c r="I1280" s="428"/>
      <c r="J1280" s="463"/>
      <c r="K1280" s="478"/>
      <c r="L1280" s="420"/>
      <c r="M1280" s="420"/>
      <c r="N1280" s="424"/>
      <c r="O1280" s="424"/>
      <c r="P1280" s="424"/>
      <c r="Q1280" s="424"/>
      <c r="R1280" s="424"/>
      <c r="S1280" s="424"/>
      <c r="X1280" s="422"/>
      <c r="Y1280" s="422"/>
    </row>
    <row r="1281" spans="1:25" s="421" customFormat="1" x14ac:dyDescent="0.2">
      <c r="A1281" s="473"/>
      <c r="B1281" s="473"/>
      <c r="C1281" s="473"/>
      <c r="D1281" s="473"/>
      <c r="E1281" s="428"/>
      <c r="F1281" s="473"/>
      <c r="G1281" s="473"/>
      <c r="H1281" s="473"/>
      <c r="I1281" s="428"/>
      <c r="J1281" s="463"/>
      <c r="K1281" s="478"/>
      <c r="L1281" s="420"/>
      <c r="M1281" s="420"/>
      <c r="N1281" s="424"/>
      <c r="O1281" s="424"/>
      <c r="P1281" s="424"/>
      <c r="Q1281" s="424"/>
      <c r="R1281" s="424"/>
      <c r="S1281" s="424"/>
      <c r="X1281" s="422"/>
      <c r="Y1281" s="422"/>
    </row>
    <row r="1282" spans="1:25" s="421" customFormat="1" x14ac:dyDescent="0.2">
      <c r="A1282" s="473"/>
      <c r="B1282" s="473"/>
      <c r="C1282" s="473"/>
      <c r="D1282" s="473"/>
      <c r="E1282" s="428"/>
      <c r="F1282" s="473"/>
      <c r="G1282" s="473"/>
      <c r="H1282" s="473"/>
      <c r="I1282" s="428"/>
      <c r="J1282" s="463"/>
      <c r="K1282" s="478"/>
      <c r="L1282" s="420"/>
      <c r="M1282" s="420"/>
      <c r="N1282" s="424"/>
      <c r="O1282" s="424"/>
      <c r="P1282" s="424"/>
      <c r="Q1282" s="424"/>
      <c r="R1282" s="424"/>
      <c r="S1282" s="424"/>
      <c r="X1282" s="422"/>
      <c r="Y1282" s="422"/>
    </row>
    <row r="1283" spans="1:25" s="421" customFormat="1" x14ac:dyDescent="0.2">
      <c r="A1283" s="473"/>
      <c r="B1283" s="473"/>
      <c r="C1283" s="473"/>
      <c r="D1283" s="473"/>
      <c r="E1283" s="428"/>
      <c r="F1283" s="473"/>
      <c r="G1283" s="473"/>
      <c r="H1283" s="473"/>
      <c r="I1283" s="428"/>
      <c r="J1283" s="463"/>
      <c r="K1283" s="478"/>
      <c r="L1283" s="420"/>
      <c r="M1283" s="420"/>
      <c r="N1283" s="424"/>
      <c r="O1283" s="424"/>
      <c r="P1283" s="424"/>
      <c r="Q1283" s="424"/>
      <c r="R1283" s="424"/>
      <c r="S1283" s="424"/>
      <c r="X1283" s="422"/>
      <c r="Y1283" s="422"/>
    </row>
    <row r="1284" spans="1:25" s="421" customFormat="1" x14ac:dyDescent="0.2">
      <c r="A1284" s="473"/>
      <c r="B1284" s="473"/>
      <c r="C1284" s="473"/>
      <c r="D1284" s="473"/>
      <c r="E1284" s="428"/>
      <c r="F1284" s="473"/>
      <c r="G1284" s="473"/>
      <c r="H1284" s="473"/>
      <c r="I1284" s="428"/>
      <c r="J1284" s="463"/>
      <c r="K1284" s="478"/>
      <c r="L1284" s="420"/>
      <c r="M1284" s="420"/>
      <c r="N1284" s="424"/>
      <c r="O1284" s="424"/>
      <c r="P1284" s="424"/>
      <c r="Q1284" s="424"/>
      <c r="R1284" s="424"/>
      <c r="S1284" s="424"/>
      <c r="X1284" s="422"/>
      <c r="Y1284" s="422"/>
    </row>
    <row r="1285" spans="1:25" s="421" customFormat="1" x14ac:dyDescent="0.2">
      <c r="A1285" s="473"/>
      <c r="B1285" s="473"/>
      <c r="C1285" s="473"/>
      <c r="D1285" s="473"/>
      <c r="E1285" s="428"/>
      <c r="F1285" s="473"/>
      <c r="G1285" s="473"/>
      <c r="H1285" s="473"/>
      <c r="I1285" s="428"/>
      <c r="J1285" s="463"/>
      <c r="K1285" s="478"/>
      <c r="L1285" s="420"/>
      <c r="M1285" s="420"/>
      <c r="N1285" s="424"/>
      <c r="O1285" s="424"/>
      <c r="P1285" s="424"/>
      <c r="Q1285" s="424"/>
      <c r="R1285" s="424"/>
      <c r="S1285" s="424"/>
      <c r="X1285" s="422"/>
      <c r="Y1285" s="422"/>
    </row>
    <row r="1286" spans="1:25" s="421" customFormat="1" x14ac:dyDescent="0.2">
      <c r="A1286" s="473"/>
      <c r="B1286" s="473"/>
      <c r="C1286" s="473"/>
      <c r="D1286" s="473"/>
      <c r="E1286" s="428"/>
      <c r="F1286" s="473"/>
      <c r="G1286" s="473"/>
      <c r="H1286" s="473"/>
      <c r="I1286" s="428"/>
      <c r="J1286" s="463"/>
      <c r="K1286" s="478"/>
      <c r="L1286" s="420"/>
      <c r="M1286" s="420"/>
      <c r="N1286" s="424"/>
      <c r="O1286" s="424"/>
      <c r="P1286" s="424"/>
      <c r="Q1286" s="424"/>
      <c r="R1286" s="424"/>
      <c r="S1286" s="424"/>
      <c r="X1286" s="422"/>
      <c r="Y1286" s="422"/>
    </row>
    <row r="1287" spans="1:25" s="421" customFormat="1" x14ac:dyDescent="0.2">
      <c r="A1287" s="473"/>
      <c r="B1287" s="473"/>
      <c r="C1287" s="473"/>
      <c r="D1287" s="473"/>
      <c r="E1287" s="428"/>
      <c r="F1287" s="473"/>
      <c r="G1287" s="473"/>
      <c r="H1287" s="473"/>
      <c r="I1287" s="428"/>
      <c r="J1287" s="463"/>
      <c r="K1287" s="478"/>
      <c r="L1287" s="420"/>
      <c r="M1287" s="420"/>
      <c r="N1287" s="424"/>
      <c r="O1287" s="424"/>
      <c r="P1287" s="424"/>
      <c r="Q1287" s="424"/>
      <c r="R1287" s="424"/>
      <c r="S1287" s="424"/>
      <c r="X1287" s="422"/>
      <c r="Y1287" s="422"/>
    </row>
    <row r="1288" spans="1:25" s="421" customFormat="1" x14ac:dyDescent="0.2">
      <c r="A1288" s="473"/>
      <c r="B1288" s="473"/>
      <c r="C1288" s="473"/>
      <c r="D1288" s="473"/>
      <c r="E1288" s="428"/>
      <c r="F1288" s="473"/>
      <c r="G1288" s="473"/>
      <c r="H1288" s="473"/>
      <c r="I1288" s="428"/>
      <c r="J1288" s="463"/>
      <c r="K1288" s="478"/>
      <c r="L1288" s="420"/>
      <c r="M1288" s="420"/>
      <c r="N1288" s="424"/>
      <c r="O1288" s="424"/>
      <c r="P1288" s="424"/>
      <c r="Q1288" s="424"/>
      <c r="R1288" s="424"/>
      <c r="S1288" s="424"/>
      <c r="X1288" s="422"/>
      <c r="Y1288" s="422"/>
    </row>
    <row r="1289" spans="1:25" s="421" customFormat="1" x14ac:dyDescent="0.2">
      <c r="A1289" s="473"/>
      <c r="B1289" s="473"/>
      <c r="C1289" s="473"/>
      <c r="D1289" s="473"/>
      <c r="E1289" s="428"/>
      <c r="F1289" s="473"/>
      <c r="G1289" s="473"/>
      <c r="H1289" s="473"/>
      <c r="I1289" s="428"/>
      <c r="J1289" s="463"/>
      <c r="K1289" s="478"/>
      <c r="L1289" s="420"/>
      <c r="M1289" s="420"/>
      <c r="N1289" s="424"/>
      <c r="O1289" s="424"/>
      <c r="P1289" s="424"/>
      <c r="Q1289" s="424"/>
      <c r="R1289" s="424"/>
      <c r="S1289" s="424"/>
      <c r="X1289" s="422"/>
      <c r="Y1289" s="422"/>
    </row>
    <row r="1290" spans="1:25" s="421" customFormat="1" x14ac:dyDescent="0.2">
      <c r="A1290" s="473"/>
      <c r="B1290" s="473"/>
      <c r="C1290" s="473"/>
      <c r="D1290" s="473"/>
      <c r="E1290" s="428"/>
      <c r="F1290" s="473"/>
      <c r="G1290" s="473"/>
      <c r="H1290" s="473"/>
      <c r="I1290" s="428"/>
      <c r="J1290" s="463"/>
      <c r="K1290" s="478"/>
      <c r="L1290" s="420"/>
      <c r="M1290" s="420"/>
      <c r="N1290" s="424"/>
      <c r="O1290" s="424"/>
      <c r="P1290" s="424"/>
      <c r="Q1290" s="424"/>
      <c r="R1290" s="424"/>
      <c r="S1290" s="424"/>
      <c r="X1290" s="422"/>
      <c r="Y1290" s="422"/>
    </row>
    <row r="1291" spans="1:25" s="421" customFormat="1" x14ac:dyDescent="0.2">
      <c r="A1291" s="473"/>
      <c r="B1291" s="473"/>
      <c r="C1291" s="473"/>
      <c r="D1291" s="473"/>
      <c r="E1291" s="428"/>
      <c r="F1291" s="473"/>
      <c r="G1291" s="473"/>
      <c r="H1291" s="473"/>
      <c r="I1291" s="428"/>
      <c r="J1291" s="463"/>
      <c r="K1291" s="478"/>
      <c r="L1291" s="420"/>
      <c r="M1291" s="420"/>
      <c r="N1291" s="424"/>
      <c r="O1291" s="424"/>
      <c r="P1291" s="424"/>
      <c r="Q1291" s="424"/>
      <c r="R1291" s="424"/>
      <c r="S1291" s="424"/>
      <c r="X1291" s="422"/>
      <c r="Y1291" s="422"/>
    </row>
    <row r="1292" spans="1:25" s="421" customFormat="1" x14ac:dyDescent="0.2">
      <c r="A1292" s="473"/>
      <c r="B1292" s="473"/>
      <c r="C1292" s="473"/>
      <c r="D1292" s="473"/>
      <c r="E1292" s="428"/>
      <c r="F1292" s="473"/>
      <c r="G1292" s="473"/>
      <c r="H1292" s="473"/>
      <c r="I1292" s="428"/>
      <c r="J1292" s="463"/>
      <c r="K1292" s="478"/>
      <c r="L1292" s="420"/>
      <c r="M1292" s="420"/>
      <c r="N1292" s="424"/>
      <c r="O1292" s="424"/>
      <c r="P1292" s="424"/>
      <c r="Q1292" s="424"/>
      <c r="R1292" s="424"/>
      <c r="S1292" s="424"/>
      <c r="X1292" s="422"/>
      <c r="Y1292" s="422"/>
    </row>
    <row r="1293" spans="1:25" s="421" customFormat="1" x14ac:dyDescent="0.2">
      <c r="A1293" s="473"/>
      <c r="B1293" s="473"/>
      <c r="C1293" s="473"/>
      <c r="D1293" s="473"/>
      <c r="E1293" s="428"/>
      <c r="F1293" s="473"/>
      <c r="G1293" s="473"/>
      <c r="H1293" s="473"/>
      <c r="I1293" s="428"/>
      <c r="J1293" s="463"/>
      <c r="K1293" s="478"/>
      <c r="L1293" s="420"/>
      <c r="M1293" s="420"/>
      <c r="N1293" s="424"/>
      <c r="O1293" s="424"/>
      <c r="P1293" s="424"/>
      <c r="Q1293" s="424"/>
      <c r="R1293" s="424"/>
      <c r="S1293" s="424"/>
      <c r="X1293" s="422"/>
      <c r="Y1293" s="422"/>
    </row>
    <row r="1294" spans="1:25" s="421" customFormat="1" x14ac:dyDescent="0.2">
      <c r="A1294" s="473"/>
      <c r="B1294" s="473"/>
      <c r="C1294" s="473"/>
      <c r="D1294" s="473"/>
      <c r="E1294" s="428"/>
      <c r="F1294" s="473"/>
      <c r="G1294" s="473"/>
      <c r="H1294" s="473"/>
      <c r="I1294" s="428"/>
      <c r="J1294" s="463"/>
      <c r="K1294" s="478"/>
      <c r="L1294" s="420"/>
      <c r="M1294" s="420"/>
      <c r="N1294" s="424"/>
      <c r="O1294" s="424"/>
      <c r="P1294" s="424"/>
      <c r="Q1294" s="424"/>
      <c r="R1294" s="424"/>
      <c r="S1294" s="424"/>
      <c r="X1294" s="422"/>
      <c r="Y1294" s="422"/>
    </row>
    <row r="1295" spans="1:25" s="421" customFormat="1" x14ac:dyDescent="0.2">
      <c r="A1295" s="473"/>
      <c r="B1295" s="473"/>
      <c r="C1295" s="473"/>
      <c r="D1295" s="473"/>
      <c r="E1295" s="428"/>
      <c r="F1295" s="473"/>
      <c r="G1295" s="473"/>
      <c r="H1295" s="473"/>
      <c r="I1295" s="428"/>
      <c r="J1295" s="463"/>
      <c r="K1295" s="478"/>
      <c r="L1295" s="420"/>
      <c r="M1295" s="420"/>
      <c r="N1295" s="424"/>
      <c r="O1295" s="424"/>
      <c r="P1295" s="424"/>
      <c r="Q1295" s="424"/>
      <c r="R1295" s="424"/>
      <c r="S1295" s="424"/>
      <c r="X1295" s="422"/>
      <c r="Y1295" s="422"/>
    </row>
    <row r="1296" spans="1:25" s="421" customFormat="1" x14ac:dyDescent="0.2">
      <c r="A1296" s="473"/>
      <c r="B1296" s="473"/>
      <c r="C1296" s="473"/>
      <c r="D1296" s="473"/>
      <c r="E1296" s="428"/>
      <c r="F1296" s="473"/>
      <c r="G1296" s="473"/>
      <c r="H1296" s="473"/>
      <c r="I1296" s="428"/>
      <c r="J1296" s="463"/>
      <c r="K1296" s="478"/>
      <c r="L1296" s="420"/>
      <c r="M1296" s="420"/>
      <c r="N1296" s="424"/>
      <c r="O1296" s="424"/>
      <c r="P1296" s="424"/>
      <c r="Q1296" s="424"/>
      <c r="R1296" s="424"/>
      <c r="S1296" s="424"/>
      <c r="X1296" s="422"/>
      <c r="Y1296" s="422"/>
    </row>
    <row r="1297" spans="1:25" s="421" customFormat="1" x14ac:dyDescent="0.2">
      <c r="A1297" s="473"/>
      <c r="B1297" s="473"/>
      <c r="C1297" s="473"/>
      <c r="D1297" s="473"/>
      <c r="E1297" s="428"/>
      <c r="F1297" s="473"/>
      <c r="G1297" s="473"/>
      <c r="H1297" s="473"/>
      <c r="I1297" s="428"/>
      <c r="J1297" s="463"/>
      <c r="K1297" s="478"/>
      <c r="L1297" s="420"/>
      <c r="M1297" s="420"/>
      <c r="N1297" s="424"/>
      <c r="O1297" s="424"/>
      <c r="P1297" s="424"/>
      <c r="Q1297" s="424"/>
      <c r="R1297" s="424"/>
      <c r="S1297" s="424"/>
      <c r="X1297" s="422"/>
      <c r="Y1297" s="422"/>
    </row>
    <row r="1298" spans="1:25" s="421" customFormat="1" x14ac:dyDescent="0.2">
      <c r="A1298" s="473"/>
      <c r="B1298" s="473"/>
      <c r="C1298" s="473"/>
      <c r="D1298" s="473"/>
      <c r="E1298" s="428"/>
      <c r="F1298" s="473"/>
      <c r="G1298" s="473"/>
      <c r="H1298" s="473"/>
      <c r="I1298" s="428"/>
      <c r="J1298" s="463"/>
      <c r="K1298" s="478"/>
      <c r="L1298" s="420"/>
      <c r="M1298" s="420"/>
      <c r="N1298" s="424"/>
      <c r="O1298" s="424"/>
      <c r="P1298" s="424"/>
      <c r="Q1298" s="424"/>
      <c r="R1298" s="424"/>
      <c r="S1298" s="424"/>
      <c r="X1298" s="422"/>
      <c r="Y1298" s="422"/>
    </row>
    <row r="1299" spans="1:25" s="421" customFormat="1" x14ac:dyDescent="0.2">
      <c r="A1299" s="473"/>
      <c r="B1299" s="473"/>
      <c r="C1299" s="473"/>
      <c r="D1299" s="473"/>
      <c r="E1299" s="428"/>
      <c r="F1299" s="473"/>
      <c r="G1299" s="473"/>
      <c r="H1299" s="473"/>
      <c r="I1299" s="428"/>
      <c r="J1299" s="463"/>
      <c r="K1299" s="478"/>
      <c r="L1299" s="420"/>
      <c r="M1299" s="420"/>
      <c r="N1299" s="424"/>
      <c r="O1299" s="424"/>
      <c r="P1299" s="424"/>
      <c r="Q1299" s="424"/>
      <c r="R1299" s="424"/>
      <c r="S1299" s="424"/>
      <c r="X1299" s="422"/>
      <c r="Y1299" s="422"/>
    </row>
    <row r="1300" spans="1:25" s="421" customFormat="1" x14ac:dyDescent="0.2">
      <c r="A1300" s="473"/>
      <c r="B1300" s="473"/>
      <c r="C1300" s="473"/>
      <c r="D1300" s="473"/>
      <c r="E1300" s="428"/>
      <c r="F1300" s="473"/>
      <c r="G1300" s="473"/>
      <c r="H1300" s="473"/>
      <c r="I1300" s="428"/>
      <c r="J1300" s="463"/>
      <c r="K1300" s="478"/>
      <c r="L1300" s="420"/>
      <c r="M1300" s="420"/>
      <c r="N1300" s="424"/>
      <c r="O1300" s="424"/>
      <c r="P1300" s="424"/>
      <c r="Q1300" s="424"/>
      <c r="R1300" s="424"/>
      <c r="S1300" s="424"/>
      <c r="X1300" s="422"/>
      <c r="Y1300" s="422"/>
    </row>
    <row r="1301" spans="1:25" s="421" customFormat="1" x14ac:dyDescent="0.2">
      <c r="A1301" s="473"/>
      <c r="B1301" s="473"/>
      <c r="C1301" s="473"/>
      <c r="D1301" s="473"/>
      <c r="E1301" s="428"/>
      <c r="F1301" s="473"/>
      <c r="G1301" s="473"/>
      <c r="H1301" s="473"/>
      <c r="I1301" s="428"/>
      <c r="J1301" s="463"/>
      <c r="K1301" s="478"/>
      <c r="L1301" s="420"/>
      <c r="M1301" s="420"/>
      <c r="N1301" s="424"/>
      <c r="O1301" s="424"/>
      <c r="P1301" s="424"/>
      <c r="Q1301" s="424"/>
      <c r="R1301" s="424"/>
      <c r="S1301" s="424"/>
      <c r="X1301" s="422"/>
      <c r="Y1301" s="422"/>
    </row>
    <row r="1302" spans="1:25" s="421" customFormat="1" x14ac:dyDescent="0.2">
      <c r="A1302" s="473"/>
      <c r="B1302" s="473"/>
      <c r="C1302" s="473"/>
      <c r="D1302" s="473"/>
      <c r="E1302" s="428"/>
      <c r="F1302" s="473"/>
      <c r="G1302" s="473"/>
      <c r="H1302" s="473"/>
      <c r="I1302" s="428"/>
      <c r="J1302" s="463"/>
      <c r="K1302" s="478"/>
      <c r="L1302" s="420"/>
      <c r="M1302" s="420"/>
      <c r="N1302" s="424"/>
      <c r="O1302" s="424"/>
      <c r="P1302" s="424"/>
      <c r="Q1302" s="424"/>
      <c r="R1302" s="424"/>
      <c r="S1302" s="424"/>
      <c r="X1302" s="422"/>
      <c r="Y1302" s="422"/>
    </row>
    <row r="1303" spans="1:25" s="421" customFormat="1" x14ac:dyDescent="0.2">
      <c r="A1303" s="473"/>
      <c r="B1303" s="473"/>
      <c r="C1303" s="473"/>
      <c r="D1303" s="473"/>
      <c r="E1303" s="428"/>
      <c r="F1303" s="473"/>
      <c r="G1303" s="473"/>
      <c r="H1303" s="473"/>
      <c r="I1303" s="428"/>
      <c r="J1303" s="463"/>
      <c r="K1303" s="478"/>
      <c r="L1303" s="420"/>
      <c r="M1303" s="420"/>
      <c r="N1303" s="424"/>
      <c r="O1303" s="424"/>
      <c r="P1303" s="424"/>
      <c r="Q1303" s="424"/>
      <c r="R1303" s="424"/>
      <c r="S1303" s="424"/>
      <c r="X1303" s="422"/>
      <c r="Y1303" s="422"/>
    </row>
    <row r="1304" spans="1:25" s="421" customFormat="1" x14ac:dyDescent="0.2">
      <c r="A1304" s="473"/>
      <c r="B1304" s="473"/>
      <c r="C1304" s="473"/>
      <c r="D1304" s="473"/>
      <c r="E1304" s="428"/>
      <c r="F1304" s="473"/>
      <c r="G1304" s="473"/>
      <c r="H1304" s="473"/>
      <c r="I1304" s="428"/>
      <c r="J1304" s="463"/>
      <c r="K1304" s="478"/>
      <c r="L1304" s="420"/>
      <c r="M1304" s="420"/>
      <c r="N1304" s="424"/>
      <c r="O1304" s="424"/>
      <c r="P1304" s="424"/>
      <c r="Q1304" s="424"/>
      <c r="R1304" s="424"/>
      <c r="S1304" s="424"/>
      <c r="X1304" s="422"/>
      <c r="Y1304" s="422"/>
    </row>
    <row r="1305" spans="1:25" s="421" customFormat="1" x14ac:dyDescent="0.2">
      <c r="A1305" s="473"/>
      <c r="B1305" s="473"/>
      <c r="C1305" s="473"/>
      <c r="D1305" s="473"/>
      <c r="E1305" s="428"/>
      <c r="F1305" s="473"/>
      <c r="G1305" s="473"/>
      <c r="H1305" s="473"/>
      <c r="I1305" s="428"/>
      <c r="J1305" s="463"/>
      <c r="K1305" s="478"/>
      <c r="L1305" s="420"/>
      <c r="M1305" s="420"/>
      <c r="N1305" s="424"/>
      <c r="O1305" s="424"/>
      <c r="P1305" s="424"/>
      <c r="Q1305" s="424"/>
      <c r="R1305" s="424"/>
      <c r="S1305" s="424"/>
      <c r="X1305" s="422"/>
      <c r="Y1305" s="422"/>
    </row>
    <row r="1306" spans="1:25" s="421" customFormat="1" x14ac:dyDescent="0.2">
      <c r="A1306" s="473"/>
      <c r="B1306" s="473"/>
      <c r="C1306" s="473"/>
      <c r="D1306" s="473"/>
      <c r="E1306" s="428"/>
      <c r="F1306" s="473"/>
      <c r="G1306" s="473"/>
      <c r="H1306" s="473"/>
      <c r="I1306" s="428"/>
      <c r="J1306" s="463"/>
      <c r="K1306" s="478"/>
      <c r="L1306" s="420"/>
      <c r="M1306" s="420"/>
      <c r="N1306" s="424"/>
      <c r="O1306" s="424"/>
      <c r="P1306" s="424"/>
      <c r="Q1306" s="424"/>
      <c r="R1306" s="424"/>
      <c r="S1306" s="424"/>
      <c r="X1306" s="422"/>
      <c r="Y1306" s="422"/>
    </row>
    <row r="1307" spans="1:25" s="421" customFormat="1" x14ac:dyDescent="0.2">
      <c r="A1307" s="473"/>
      <c r="B1307" s="473"/>
      <c r="C1307" s="473"/>
      <c r="D1307" s="473"/>
      <c r="E1307" s="428"/>
      <c r="F1307" s="473"/>
      <c r="G1307" s="473"/>
      <c r="H1307" s="473"/>
      <c r="I1307" s="428"/>
      <c r="J1307" s="463"/>
      <c r="K1307" s="478"/>
      <c r="L1307" s="420"/>
      <c r="M1307" s="420"/>
      <c r="N1307" s="424"/>
      <c r="O1307" s="424"/>
      <c r="P1307" s="424"/>
      <c r="Q1307" s="424"/>
      <c r="R1307" s="424"/>
      <c r="S1307" s="424"/>
      <c r="X1307" s="422"/>
      <c r="Y1307" s="422"/>
    </row>
    <row r="1308" spans="1:25" s="421" customFormat="1" x14ac:dyDescent="0.2">
      <c r="A1308" s="473"/>
      <c r="B1308" s="473"/>
      <c r="C1308" s="473"/>
      <c r="D1308" s="473"/>
      <c r="E1308" s="428"/>
      <c r="F1308" s="473"/>
      <c r="G1308" s="473"/>
      <c r="H1308" s="473"/>
      <c r="I1308" s="428"/>
      <c r="J1308" s="463"/>
      <c r="K1308" s="478"/>
      <c r="L1308" s="420"/>
      <c r="M1308" s="420"/>
      <c r="N1308" s="424"/>
      <c r="O1308" s="424"/>
      <c r="P1308" s="424"/>
      <c r="Q1308" s="424"/>
      <c r="R1308" s="424"/>
      <c r="S1308" s="424"/>
      <c r="X1308" s="422"/>
      <c r="Y1308" s="422"/>
    </row>
    <row r="1309" spans="1:25" s="421" customFormat="1" x14ac:dyDescent="0.2">
      <c r="A1309" s="473"/>
      <c r="B1309" s="473"/>
      <c r="C1309" s="473"/>
      <c r="D1309" s="473"/>
      <c r="E1309" s="428"/>
      <c r="F1309" s="473"/>
      <c r="G1309" s="473"/>
      <c r="H1309" s="473"/>
      <c r="I1309" s="428"/>
      <c r="J1309" s="463"/>
      <c r="K1309" s="478"/>
      <c r="L1309" s="420"/>
      <c r="M1309" s="420"/>
      <c r="N1309" s="424"/>
      <c r="O1309" s="424"/>
      <c r="P1309" s="424"/>
      <c r="Q1309" s="424"/>
      <c r="R1309" s="424"/>
      <c r="S1309" s="424"/>
      <c r="X1309" s="422"/>
      <c r="Y1309" s="422"/>
    </row>
    <row r="1310" spans="1:25" s="421" customFormat="1" x14ac:dyDescent="0.2">
      <c r="A1310" s="473"/>
      <c r="B1310" s="473"/>
      <c r="C1310" s="473"/>
      <c r="D1310" s="473"/>
      <c r="E1310" s="428"/>
      <c r="F1310" s="473"/>
      <c r="G1310" s="473"/>
      <c r="H1310" s="473"/>
      <c r="I1310" s="428"/>
      <c r="J1310" s="463"/>
      <c r="K1310" s="478"/>
      <c r="L1310" s="420"/>
      <c r="M1310" s="420"/>
      <c r="N1310" s="424"/>
      <c r="O1310" s="424"/>
      <c r="P1310" s="424"/>
      <c r="Q1310" s="424"/>
      <c r="R1310" s="424"/>
      <c r="S1310" s="424"/>
      <c r="X1310" s="422"/>
      <c r="Y1310" s="422"/>
    </row>
    <row r="1311" spans="1:25" s="421" customFormat="1" x14ac:dyDescent="0.2">
      <c r="A1311" s="473"/>
      <c r="B1311" s="473"/>
      <c r="C1311" s="473"/>
      <c r="D1311" s="473"/>
      <c r="E1311" s="428"/>
      <c r="F1311" s="473"/>
      <c r="G1311" s="473"/>
      <c r="H1311" s="473"/>
      <c r="I1311" s="428"/>
      <c r="J1311" s="463"/>
      <c r="K1311" s="478"/>
      <c r="L1311" s="420"/>
      <c r="M1311" s="420"/>
      <c r="N1311" s="424"/>
      <c r="O1311" s="424"/>
      <c r="P1311" s="424"/>
      <c r="Q1311" s="424"/>
      <c r="R1311" s="424"/>
      <c r="S1311" s="424"/>
      <c r="X1311" s="422"/>
      <c r="Y1311" s="422"/>
    </row>
    <row r="1312" spans="1:25" s="421" customFormat="1" x14ac:dyDescent="0.2">
      <c r="A1312" s="473"/>
      <c r="B1312" s="473"/>
      <c r="C1312" s="473"/>
      <c r="D1312" s="473"/>
      <c r="E1312" s="428"/>
      <c r="F1312" s="473"/>
      <c r="G1312" s="473"/>
      <c r="H1312" s="473"/>
      <c r="I1312" s="428"/>
      <c r="J1312" s="463"/>
      <c r="K1312" s="478"/>
      <c r="L1312" s="420"/>
      <c r="M1312" s="420"/>
      <c r="N1312" s="424"/>
      <c r="O1312" s="424"/>
      <c r="P1312" s="424"/>
      <c r="Q1312" s="424"/>
      <c r="R1312" s="424"/>
      <c r="S1312" s="424"/>
      <c r="X1312" s="422"/>
      <c r="Y1312" s="422"/>
    </row>
    <row r="1313" spans="1:25" s="421" customFormat="1" x14ac:dyDescent="0.2">
      <c r="A1313" s="473"/>
      <c r="B1313" s="473"/>
      <c r="C1313" s="473"/>
      <c r="D1313" s="473"/>
      <c r="E1313" s="428"/>
      <c r="F1313" s="473"/>
      <c r="G1313" s="473"/>
      <c r="H1313" s="473"/>
      <c r="I1313" s="428"/>
      <c r="J1313" s="463"/>
      <c r="K1313" s="478"/>
      <c r="L1313" s="420"/>
      <c r="M1313" s="420"/>
      <c r="N1313" s="424"/>
      <c r="O1313" s="424"/>
      <c r="P1313" s="424"/>
      <c r="Q1313" s="424"/>
      <c r="R1313" s="424"/>
      <c r="S1313" s="424"/>
      <c r="X1313" s="422"/>
      <c r="Y1313" s="422"/>
    </row>
    <row r="1314" spans="1:25" s="421" customFormat="1" x14ac:dyDescent="0.2">
      <c r="A1314" s="473"/>
      <c r="B1314" s="473"/>
      <c r="C1314" s="473"/>
      <c r="D1314" s="473"/>
      <c r="E1314" s="428"/>
      <c r="F1314" s="473"/>
      <c r="G1314" s="473"/>
      <c r="H1314" s="473"/>
      <c r="I1314" s="428"/>
      <c r="J1314" s="463"/>
      <c r="K1314" s="478"/>
      <c r="L1314" s="420"/>
      <c r="M1314" s="420"/>
      <c r="N1314" s="424"/>
      <c r="O1314" s="424"/>
      <c r="P1314" s="424"/>
      <c r="Q1314" s="424"/>
      <c r="R1314" s="424"/>
      <c r="S1314" s="424"/>
      <c r="X1314" s="422"/>
      <c r="Y1314" s="422"/>
    </row>
    <row r="1315" spans="1:25" s="421" customFormat="1" x14ac:dyDescent="0.2">
      <c r="A1315" s="473"/>
      <c r="B1315" s="473"/>
      <c r="C1315" s="473"/>
      <c r="D1315" s="473"/>
      <c r="E1315" s="428"/>
      <c r="F1315" s="473"/>
      <c r="G1315" s="473"/>
      <c r="H1315" s="473"/>
      <c r="I1315" s="428"/>
      <c r="J1315" s="463"/>
      <c r="K1315" s="478"/>
      <c r="L1315" s="420"/>
      <c r="M1315" s="420"/>
      <c r="N1315" s="424"/>
      <c r="O1315" s="424"/>
      <c r="P1315" s="424"/>
      <c r="Q1315" s="424"/>
      <c r="R1315" s="424"/>
      <c r="S1315" s="424"/>
      <c r="X1315" s="422"/>
      <c r="Y1315" s="422"/>
    </row>
    <row r="1316" spans="1:25" s="421" customFormat="1" x14ac:dyDescent="0.2">
      <c r="A1316" s="473"/>
      <c r="B1316" s="473"/>
      <c r="C1316" s="473"/>
      <c r="D1316" s="473"/>
      <c r="E1316" s="428"/>
      <c r="F1316" s="473"/>
      <c r="G1316" s="473"/>
      <c r="H1316" s="473"/>
      <c r="I1316" s="428"/>
      <c r="J1316" s="463"/>
      <c r="K1316" s="478"/>
      <c r="L1316" s="420"/>
      <c r="M1316" s="420"/>
      <c r="N1316" s="424"/>
      <c r="O1316" s="424"/>
      <c r="P1316" s="424"/>
      <c r="Q1316" s="424"/>
      <c r="R1316" s="424"/>
      <c r="S1316" s="424"/>
      <c r="X1316" s="422"/>
      <c r="Y1316" s="422"/>
    </row>
    <row r="1317" spans="1:25" s="421" customFormat="1" x14ac:dyDescent="0.2">
      <c r="A1317" s="473"/>
      <c r="B1317" s="473"/>
      <c r="C1317" s="473"/>
      <c r="D1317" s="473"/>
      <c r="E1317" s="428"/>
      <c r="F1317" s="473"/>
      <c r="G1317" s="473"/>
      <c r="H1317" s="473"/>
      <c r="I1317" s="428"/>
      <c r="J1317" s="463"/>
      <c r="K1317" s="478"/>
      <c r="L1317" s="420"/>
      <c r="M1317" s="420"/>
      <c r="N1317" s="424"/>
      <c r="O1317" s="424"/>
      <c r="P1317" s="424"/>
      <c r="Q1317" s="424"/>
      <c r="R1317" s="424"/>
      <c r="S1317" s="424"/>
      <c r="X1317" s="422"/>
      <c r="Y1317" s="422"/>
    </row>
    <row r="1318" spans="1:25" s="421" customFormat="1" x14ac:dyDescent="0.2">
      <c r="A1318" s="473"/>
      <c r="B1318" s="473"/>
      <c r="C1318" s="473"/>
      <c r="D1318" s="473"/>
      <c r="E1318" s="428"/>
      <c r="F1318" s="473"/>
      <c r="G1318" s="473"/>
      <c r="H1318" s="473"/>
      <c r="I1318" s="428"/>
      <c r="J1318" s="463"/>
      <c r="K1318" s="478"/>
      <c r="L1318" s="420"/>
      <c r="M1318" s="420"/>
      <c r="N1318" s="424"/>
      <c r="O1318" s="424"/>
      <c r="P1318" s="424"/>
      <c r="Q1318" s="424"/>
      <c r="R1318" s="424"/>
      <c r="S1318" s="424"/>
      <c r="X1318" s="422"/>
      <c r="Y1318" s="422"/>
    </row>
    <row r="1319" spans="1:25" s="421" customFormat="1" x14ac:dyDescent="0.2">
      <c r="A1319" s="473"/>
      <c r="B1319" s="473"/>
      <c r="C1319" s="473"/>
      <c r="D1319" s="473"/>
      <c r="E1319" s="428"/>
      <c r="F1319" s="473"/>
      <c r="G1319" s="473"/>
      <c r="H1319" s="473"/>
      <c r="I1319" s="428"/>
      <c r="J1319" s="463"/>
      <c r="K1319" s="478"/>
      <c r="L1319" s="420"/>
      <c r="M1319" s="420"/>
      <c r="N1319" s="424"/>
      <c r="O1319" s="424"/>
      <c r="P1319" s="424"/>
      <c r="Q1319" s="424"/>
      <c r="R1319" s="424"/>
      <c r="S1319" s="424"/>
      <c r="X1319" s="422"/>
      <c r="Y1319" s="422"/>
    </row>
    <row r="1320" spans="1:25" s="421" customFormat="1" x14ac:dyDescent="0.2">
      <c r="A1320" s="473"/>
      <c r="B1320" s="473"/>
      <c r="C1320" s="473"/>
      <c r="D1320" s="473"/>
      <c r="E1320" s="428"/>
      <c r="F1320" s="473"/>
      <c r="G1320" s="473"/>
      <c r="H1320" s="473"/>
      <c r="I1320" s="428"/>
      <c r="J1320" s="463"/>
      <c r="K1320" s="478"/>
      <c r="L1320" s="420"/>
      <c r="M1320" s="420"/>
      <c r="N1320" s="424"/>
      <c r="O1320" s="424"/>
      <c r="P1320" s="424"/>
      <c r="Q1320" s="424"/>
      <c r="R1320" s="424"/>
      <c r="S1320" s="424"/>
      <c r="X1320" s="422"/>
      <c r="Y1320" s="422"/>
    </row>
    <row r="1321" spans="1:25" s="421" customFormat="1" x14ac:dyDescent="0.2">
      <c r="A1321" s="473"/>
      <c r="B1321" s="473"/>
      <c r="C1321" s="473"/>
      <c r="D1321" s="473"/>
      <c r="E1321" s="428"/>
      <c r="F1321" s="473"/>
      <c r="G1321" s="473"/>
      <c r="H1321" s="473"/>
      <c r="I1321" s="428"/>
      <c r="J1321" s="463"/>
      <c r="K1321" s="478"/>
      <c r="L1321" s="420"/>
      <c r="M1321" s="420"/>
      <c r="N1321" s="424"/>
      <c r="O1321" s="424"/>
      <c r="P1321" s="424"/>
      <c r="Q1321" s="424"/>
      <c r="R1321" s="424"/>
      <c r="S1321" s="424"/>
      <c r="X1321" s="422"/>
      <c r="Y1321" s="422"/>
    </row>
    <row r="1322" spans="1:25" s="421" customFormat="1" x14ac:dyDescent="0.2">
      <c r="A1322" s="473"/>
      <c r="B1322" s="473"/>
      <c r="C1322" s="473"/>
      <c r="D1322" s="473"/>
      <c r="E1322" s="428"/>
      <c r="F1322" s="473"/>
      <c r="G1322" s="473"/>
      <c r="H1322" s="473"/>
      <c r="I1322" s="428"/>
      <c r="J1322" s="463"/>
      <c r="K1322" s="478"/>
      <c r="L1322" s="420"/>
      <c r="M1322" s="420"/>
      <c r="N1322" s="424"/>
      <c r="O1322" s="424"/>
      <c r="P1322" s="424"/>
      <c r="Q1322" s="424"/>
      <c r="R1322" s="424"/>
      <c r="S1322" s="424"/>
      <c r="X1322" s="422"/>
      <c r="Y1322" s="422"/>
    </row>
    <row r="1323" spans="1:25" s="421" customFormat="1" x14ac:dyDescent="0.2">
      <c r="A1323" s="473"/>
      <c r="B1323" s="473"/>
      <c r="C1323" s="473"/>
      <c r="D1323" s="473"/>
      <c r="E1323" s="428"/>
      <c r="F1323" s="473"/>
      <c r="G1323" s="473"/>
      <c r="H1323" s="473"/>
      <c r="I1323" s="428"/>
      <c r="J1323" s="463"/>
      <c r="K1323" s="478"/>
      <c r="L1323" s="420"/>
      <c r="M1323" s="420"/>
      <c r="N1323" s="424"/>
      <c r="O1323" s="424"/>
      <c r="P1323" s="424"/>
      <c r="Q1323" s="424"/>
      <c r="R1323" s="424"/>
      <c r="S1323" s="424"/>
      <c r="X1323" s="422"/>
      <c r="Y1323" s="422"/>
    </row>
    <row r="1324" spans="1:25" s="421" customFormat="1" x14ac:dyDescent="0.2">
      <c r="A1324" s="473"/>
      <c r="B1324" s="473"/>
      <c r="C1324" s="473"/>
      <c r="D1324" s="473"/>
      <c r="E1324" s="428"/>
      <c r="F1324" s="473"/>
      <c r="G1324" s="473"/>
      <c r="H1324" s="473"/>
      <c r="I1324" s="428"/>
      <c r="J1324" s="463"/>
      <c r="K1324" s="478"/>
      <c r="L1324" s="420"/>
      <c r="M1324" s="420"/>
      <c r="N1324" s="424"/>
      <c r="O1324" s="424"/>
      <c r="P1324" s="424"/>
      <c r="Q1324" s="424"/>
      <c r="R1324" s="424"/>
      <c r="S1324" s="424"/>
      <c r="X1324" s="422"/>
      <c r="Y1324" s="422"/>
    </row>
    <row r="1325" spans="1:25" s="421" customFormat="1" x14ac:dyDescent="0.2">
      <c r="A1325" s="473"/>
      <c r="B1325" s="473"/>
      <c r="C1325" s="473"/>
      <c r="D1325" s="473"/>
      <c r="E1325" s="428"/>
      <c r="F1325" s="473"/>
      <c r="G1325" s="473"/>
      <c r="H1325" s="473"/>
      <c r="I1325" s="428"/>
      <c r="J1325" s="463"/>
      <c r="K1325" s="478"/>
      <c r="L1325" s="420"/>
      <c r="M1325" s="420"/>
      <c r="N1325" s="424"/>
      <c r="O1325" s="424"/>
      <c r="P1325" s="424"/>
      <c r="Q1325" s="424"/>
      <c r="R1325" s="424"/>
      <c r="S1325" s="424"/>
      <c r="X1325" s="422"/>
      <c r="Y1325" s="422"/>
    </row>
    <row r="1326" spans="1:25" s="421" customFormat="1" x14ac:dyDescent="0.2">
      <c r="A1326" s="473"/>
      <c r="B1326" s="473"/>
      <c r="C1326" s="473"/>
      <c r="D1326" s="473"/>
      <c r="E1326" s="428"/>
      <c r="F1326" s="473"/>
      <c r="G1326" s="473"/>
      <c r="H1326" s="473"/>
      <c r="I1326" s="428"/>
      <c r="J1326" s="463"/>
      <c r="K1326" s="478"/>
      <c r="L1326" s="420"/>
      <c r="M1326" s="420"/>
      <c r="N1326" s="424"/>
      <c r="O1326" s="424"/>
      <c r="P1326" s="424"/>
      <c r="Q1326" s="424"/>
      <c r="R1326" s="424"/>
      <c r="S1326" s="424"/>
      <c r="X1326" s="422"/>
      <c r="Y1326" s="422"/>
    </row>
    <row r="1327" spans="1:25" s="421" customFormat="1" x14ac:dyDescent="0.2">
      <c r="A1327" s="473"/>
      <c r="B1327" s="473"/>
      <c r="C1327" s="473"/>
      <c r="D1327" s="473"/>
      <c r="E1327" s="428"/>
      <c r="F1327" s="473"/>
      <c r="G1327" s="473"/>
      <c r="H1327" s="473"/>
      <c r="I1327" s="428"/>
      <c r="J1327" s="463"/>
      <c r="K1327" s="478"/>
      <c r="L1327" s="420"/>
      <c r="M1327" s="420"/>
      <c r="N1327" s="424"/>
      <c r="O1327" s="424"/>
      <c r="P1327" s="424"/>
      <c r="Q1327" s="424"/>
      <c r="R1327" s="424"/>
      <c r="S1327" s="424"/>
      <c r="X1327" s="422"/>
      <c r="Y1327" s="422"/>
    </row>
    <row r="1328" spans="1:25" s="421" customFormat="1" x14ac:dyDescent="0.2">
      <c r="A1328" s="473"/>
      <c r="B1328" s="473"/>
      <c r="C1328" s="473"/>
      <c r="D1328" s="473"/>
      <c r="E1328" s="428"/>
      <c r="F1328" s="473"/>
      <c r="G1328" s="473"/>
      <c r="H1328" s="473"/>
      <c r="I1328" s="428"/>
      <c r="J1328" s="463"/>
      <c r="K1328" s="478"/>
      <c r="L1328" s="420"/>
      <c r="M1328" s="420"/>
      <c r="N1328" s="424"/>
      <c r="O1328" s="424"/>
      <c r="P1328" s="424"/>
      <c r="Q1328" s="424"/>
      <c r="R1328" s="424"/>
      <c r="S1328" s="424"/>
      <c r="X1328" s="422"/>
      <c r="Y1328" s="422"/>
    </row>
    <row r="1329" spans="1:25" s="421" customFormat="1" x14ac:dyDescent="0.2">
      <c r="A1329" s="473"/>
      <c r="B1329" s="473"/>
      <c r="C1329" s="473"/>
      <c r="D1329" s="473"/>
      <c r="E1329" s="428"/>
      <c r="F1329" s="473"/>
      <c r="G1329" s="473"/>
      <c r="H1329" s="473"/>
      <c r="I1329" s="428"/>
      <c r="J1329" s="463"/>
      <c r="K1329" s="478"/>
      <c r="L1329" s="420"/>
      <c r="M1329" s="420"/>
      <c r="N1329" s="424"/>
      <c r="O1329" s="424"/>
      <c r="P1329" s="424"/>
      <c r="Q1329" s="424"/>
      <c r="R1329" s="424"/>
      <c r="S1329" s="424"/>
      <c r="X1329" s="422"/>
      <c r="Y1329" s="422"/>
    </row>
    <row r="1330" spans="1:25" s="421" customFormat="1" x14ac:dyDescent="0.2">
      <c r="A1330" s="473"/>
      <c r="B1330" s="473"/>
      <c r="C1330" s="473"/>
      <c r="D1330" s="473"/>
      <c r="E1330" s="428"/>
      <c r="F1330" s="473"/>
      <c r="G1330" s="473"/>
      <c r="H1330" s="473"/>
      <c r="I1330" s="428"/>
      <c r="J1330" s="463"/>
      <c r="K1330" s="478"/>
      <c r="L1330" s="420"/>
      <c r="M1330" s="420"/>
      <c r="N1330" s="424"/>
      <c r="O1330" s="424"/>
      <c r="P1330" s="424"/>
      <c r="Q1330" s="424"/>
      <c r="R1330" s="424"/>
      <c r="S1330" s="424"/>
      <c r="X1330" s="422"/>
      <c r="Y1330" s="422"/>
    </row>
    <row r="1331" spans="1:25" s="421" customFormat="1" x14ac:dyDescent="0.2">
      <c r="A1331" s="473"/>
      <c r="B1331" s="473"/>
      <c r="C1331" s="473"/>
      <c r="D1331" s="473"/>
      <c r="E1331" s="428"/>
      <c r="F1331" s="473"/>
      <c r="G1331" s="473"/>
      <c r="H1331" s="473"/>
      <c r="I1331" s="428"/>
      <c r="J1331" s="463"/>
      <c r="K1331" s="478"/>
      <c r="L1331" s="420"/>
      <c r="M1331" s="420"/>
      <c r="N1331" s="424"/>
      <c r="O1331" s="424"/>
      <c r="P1331" s="424"/>
      <c r="Q1331" s="424"/>
      <c r="R1331" s="424"/>
      <c r="S1331" s="424"/>
      <c r="X1331" s="422"/>
      <c r="Y1331" s="422"/>
    </row>
    <row r="1332" spans="1:25" s="421" customFormat="1" x14ac:dyDescent="0.2">
      <c r="A1332" s="473"/>
      <c r="B1332" s="473"/>
      <c r="C1332" s="473"/>
      <c r="D1332" s="473"/>
      <c r="E1332" s="428"/>
      <c r="F1332" s="473"/>
      <c r="G1332" s="473"/>
      <c r="H1332" s="473"/>
      <c r="I1332" s="428"/>
      <c r="J1332" s="463"/>
      <c r="K1332" s="478"/>
      <c r="L1332" s="420"/>
      <c r="M1332" s="420"/>
      <c r="N1332" s="424"/>
      <c r="O1332" s="424"/>
      <c r="P1332" s="424"/>
      <c r="Q1332" s="424"/>
      <c r="R1332" s="424"/>
      <c r="S1332" s="424"/>
      <c r="X1332" s="422"/>
      <c r="Y1332" s="422"/>
    </row>
    <row r="1333" spans="1:25" s="421" customFormat="1" x14ac:dyDescent="0.2">
      <c r="A1333" s="473"/>
      <c r="B1333" s="473"/>
      <c r="C1333" s="473"/>
      <c r="D1333" s="473"/>
      <c r="E1333" s="428"/>
      <c r="F1333" s="473"/>
      <c r="G1333" s="473"/>
      <c r="H1333" s="473"/>
      <c r="I1333" s="428"/>
      <c r="J1333" s="463"/>
      <c r="K1333" s="478"/>
      <c r="L1333" s="420"/>
      <c r="M1333" s="420"/>
      <c r="N1333" s="424"/>
      <c r="O1333" s="424"/>
      <c r="P1333" s="424"/>
      <c r="Q1333" s="424"/>
      <c r="R1333" s="424"/>
      <c r="S1333" s="424"/>
      <c r="X1333" s="422"/>
      <c r="Y1333" s="422"/>
    </row>
    <row r="1334" spans="1:25" s="421" customFormat="1" x14ac:dyDescent="0.2">
      <c r="A1334" s="473"/>
      <c r="B1334" s="473"/>
      <c r="C1334" s="473"/>
      <c r="D1334" s="473"/>
      <c r="E1334" s="428"/>
      <c r="F1334" s="473"/>
      <c r="G1334" s="473"/>
      <c r="H1334" s="473"/>
      <c r="I1334" s="428"/>
      <c r="J1334" s="463"/>
      <c r="K1334" s="478"/>
      <c r="L1334" s="420"/>
      <c r="M1334" s="420"/>
      <c r="N1334" s="424"/>
      <c r="O1334" s="424"/>
      <c r="P1334" s="424"/>
      <c r="Q1334" s="424"/>
      <c r="R1334" s="424"/>
      <c r="S1334" s="424"/>
      <c r="X1334" s="422"/>
      <c r="Y1334" s="422"/>
    </row>
    <row r="1335" spans="1:25" s="421" customFormat="1" x14ac:dyDescent="0.2">
      <c r="A1335" s="473"/>
      <c r="B1335" s="473"/>
      <c r="C1335" s="473"/>
      <c r="D1335" s="473"/>
      <c r="E1335" s="428"/>
      <c r="F1335" s="473"/>
      <c r="G1335" s="473"/>
      <c r="H1335" s="473"/>
      <c r="I1335" s="428"/>
      <c r="J1335" s="463"/>
      <c r="K1335" s="478"/>
      <c r="L1335" s="420"/>
      <c r="M1335" s="420"/>
      <c r="N1335" s="424"/>
      <c r="O1335" s="424"/>
      <c r="P1335" s="424"/>
      <c r="Q1335" s="424"/>
      <c r="R1335" s="424"/>
      <c r="S1335" s="424"/>
      <c r="X1335" s="422"/>
      <c r="Y1335" s="422"/>
    </row>
    <row r="1336" spans="1:25" s="421" customFormat="1" x14ac:dyDescent="0.2">
      <c r="A1336" s="473"/>
      <c r="B1336" s="473"/>
      <c r="C1336" s="473"/>
      <c r="D1336" s="473"/>
      <c r="E1336" s="428"/>
      <c r="F1336" s="473"/>
      <c r="G1336" s="473"/>
      <c r="H1336" s="473"/>
      <c r="I1336" s="428"/>
      <c r="J1336" s="463"/>
      <c r="K1336" s="478"/>
      <c r="L1336" s="420"/>
      <c r="M1336" s="420"/>
      <c r="N1336" s="424"/>
      <c r="O1336" s="424"/>
      <c r="P1336" s="424"/>
      <c r="Q1336" s="424"/>
      <c r="R1336" s="424"/>
      <c r="S1336" s="424"/>
      <c r="X1336" s="422"/>
      <c r="Y1336" s="422"/>
    </row>
    <row r="1337" spans="1:25" s="421" customFormat="1" x14ac:dyDescent="0.2">
      <c r="A1337" s="473"/>
      <c r="B1337" s="473"/>
      <c r="C1337" s="473"/>
      <c r="D1337" s="473"/>
      <c r="E1337" s="428"/>
      <c r="F1337" s="473"/>
      <c r="G1337" s="473"/>
      <c r="H1337" s="473"/>
      <c r="I1337" s="428"/>
      <c r="J1337" s="463"/>
      <c r="K1337" s="478"/>
      <c r="L1337" s="420"/>
      <c r="M1337" s="420"/>
      <c r="N1337" s="424"/>
      <c r="O1337" s="424"/>
      <c r="P1337" s="424"/>
      <c r="Q1337" s="424"/>
      <c r="R1337" s="424"/>
      <c r="S1337" s="424"/>
      <c r="X1337" s="422"/>
      <c r="Y1337" s="422"/>
    </row>
    <row r="1338" spans="1:25" s="421" customFormat="1" x14ac:dyDescent="0.2">
      <c r="A1338" s="473"/>
      <c r="B1338" s="473"/>
      <c r="C1338" s="473"/>
      <c r="D1338" s="473"/>
      <c r="E1338" s="428"/>
      <c r="F1338" s="473"/>
      <c r="G1338" s="473"/>
      <c r="H1338" s="473"/>
      <c r="I1338" s="428"/>
      <c r="J1338" s="463"/>
      <c r="K1338" s="478"/>
      <c r="L1338" s="420"/>
      <c r="M1338" s="420"/>
      <c r="N1338" s="424"/>
      <c r="O1338" s="424"/>
      <c r="P1338" s="424"/>
      <c r="Q1338" s="424"/>
      <c r="R1338" s="424"/>
      <c r="S1338" s="424"/>
      <c r="X1338" s="422"/>
      <c r="Y1338" s="422"/>
    </row>
    <row r="1339" spans="1:25" s="421" customFormat="1" x14ac:dyDescent="0.2">
      <c r="A1339" s="473"/>
      <c r="B1339" s="473"/>
      <c r="C1339" s="473"/>
      <c r="D1339" s="473"/>
      <c r="E1339" s="428"/>
      <c r="F1339" s="473"/>
      <c r="G1339" s="473"/>
      <c r="H1339" s="473"/>
      <c r="I1339" s="428"/>
      <c r="J1339" s="463"/>
      <c r="K1339" s="478"/>
      <c r="L1339" s="420"/>
      <c r="M1339" s="420"/>
      <c r="N1339" s="424"/>
      <c r="O1339" s="424"/>
      <c r="P1339" s="424"/>
      <c r="Q1339" s="424"/>
      <c r="R1339" s="424"/>
      <c r="S1339" s="424"/>
      <c r="X1339" s="422"/>
      <c r="Y1339" s="422"/>
    </row>
    <row r="1340" spans="1:25" s="421" customFormat="1" x14ac:dyDescent="0.2">
      <c r="A1340" s="473"/>
      <c r="B1340" s="473"/>
      <c r="C1340" s="473"/>
      <c r="D1340" s="473"/>
      <c r="E1340" s="428"/>
      <c r="F1340" s="473"/>
      <c r="G1340" s="473"/>
      <c r="H1340" s="473"/>
      <c r="I1340" s="428"/>
      <c r="J1340" s="463"/>
      <c r="K1340" s="478"/>
      <c r="L1340" s="420"/>
      <c r="M1340" s="420"/>
      <c r="N1340" s="424"/>
      <c r="O1340" s="424"/>
      <c r="P1340" s="424"/>
      <c r="Q1340" s="424"/>
      <c r="R1340" s="424"/>
      <c r="S1340" s="424"/>
      <c r="X1340" s="422"/>
      <c r="Y1340" s="422"/>
    </row>
    <row r="1341" spans="1:25" s="421" customFormat="1" x14ac:dyDescent="0.2">
      <c r="A1341" s="473"/>
      <c r="B1341" s="473"/>
      <c r="C1341" s="473"/>
      <c r="D1341" s="473"/>
      <c r="E1341" s="428"/>
      <c r="F1341" s="473"/>
      <c r="G1341" s="473"/>
      <c r="H1341" s="473"/>
      <c r="I1341" s="428"/>
      <c r="J1341" s="463"/>
      <c r="K1341" s="478"/>
      <c r="L1341" s="420"/>
      <c r="M1341" s="420"/>
      <c r="N1341" s="424"/>
      <c r="O1341" s="424"/>
      <c r="P1341" s="424"/>
      <c r="Q1341" s="424"/>
      <c r="R1341" s="424"/>
      <c r="S1341" s="424"/>
      <c r="X1341" s="422"/>
      <c r="Y1341" s="422"/>
    </row>
    <row r="1342" spans="1:25" s="421" customFormat="1" x14ac:dyDescent="0.2">
      <c r="A1342" s="473"/>
      <c r="B1342" s="473"/>
      <c r="C1342" s="473"/>
      <c r="D1342" s="473"/>
      <c r="E1342" s="428"/>
      <c r="F1342" s="473"/>
      <c r="G1342" s="473"/>
      <c r="H1342" s="473"/>
      <c r="I1342" s="428"/>
      <c r="J1342" s="463"/>
      <c r="K1342" s="478"/>
      <c r="L1342" s="420"/>
      <c r="M1342" s="420"/>
      <c r="N1342" s="424"/>
      <c r="O1342" s="424"/>
      <c r="P1342" s="424"/>
      <c r="Q1342" s="424"/>
      <c r="R1342" s="424"/>
      <c r="S1342" s="424"/>
      <c r="X1342" s="422"/>
      <c r="Y1342" s="422"/>
    </row>
    <row r="1343" spans="1:25" s="421" customFormat="1" x14ac:dyDescent="0.2">
      <c r="A1343" s="473"/>
      <c r="B1343" s="473"/>
      <c r="C1343" s="473"/>
      <c r="D1343" s="473"/>
      <c r="E1343" s="428"/>
      <c r="F1343" s="473"/>
      <c r="G1343" s="473"/>
      <c r="H1343" s="473"/>
      <c r="I1343" s="428"/>
      <c r="J1343" s="463"/>
      <c r="K1343" s="478"/>
      <c r="L1343" s="420"/>
      <c r="M1343" s="420"/>
      <c r="N1343" s="424"/>
      <c r="O1343" s="424"/>
      <c r="P1343" s="424"/>
      <c r="Q1343" s="424"/>
      <c r="R1343" s="424"/>
      <c r="S1343" s="424"/>
      <c r="X1343" s="422"/>
      <c r="Y1343" s="422"/>
    </row>
    <row r="1344" spans="1:25" s="421" customFormat="1" x14ac:dyDescent="0.2">
      <c r="A1344" s="473"/>
      <c r="B1344" s="473"/>
      <c r="C1344" s="473"/>
      <c r="D1344" s="473"/>
      <c r="E1344" s="428"/>
      <c r="F1344" s="473"/>
      <c r="G1344" s="473"/>
      <c r="H1344" s="473"/>
      <c r="I1344" s="428"/>
      <c r="J1344" s="463"/>
      <c r="K1344" s="478"/>
      <c r="L1344" s="420"/>
      <c r="M1344" s="420"/>
      <c r="N1344" s="424"/>
      <c r="O1344" s="424"/>
      <c r="P1344" s="424"/>
      <c r="Q1344" s="424"/>
      <c r="R1344" s="424"/>
      <c r="S1344" s="424"/>
      <c r="X1344" s="422"/>
      <c r="Y1344" s="422"/>
    </row>
    <row r="1345" spans="1:25" s="421" customFormat="1" x14ac:dyDescent="0.2">
      <c r="A1345" s="473"/>
      <c r="B1345" s="473"/>
      <c r="C1345" s="473"/>
      <c r="D1345" s="473"/>
      <c r="E1345" s="428"/>
      <c r="F1345" s="473"/>
      <c r="G1345" s="473"/>
      <c r="H1345" s="473"/>
      <c r="I1345" s="428"/>
      <c r="J1345" s="463"/>
      <c r="K1345" s="478"/>
      <c r="L1345" s="420"/>
      <c r="M1345" s="420"/>
      <c r="N1345" s="424"/>
      <c r="O1345" s="424"/>
      <c r="P1345" s="424"/>
      <c r="Q1345" s="424"/>
      <c r="R1345" s="424"/>
      <c r="S1345" s="424"/>
      <c r="X1345" s="422"/>
      <c r="Y1345" s="422"/>
    </row>
    <row r="1346" spans="1:25" s="421" customFormat="1" x14ac:dyDescent="0.2">
      <c r="A1346" s="473"/>
      <c r="B1346" s="473"/>
      <c r="C1346" s="473"/>
      <c r="D1346" s="473"/>
      <c r="E1346" s="428"/>
      <c r="F1346" s="473"/>
      <c r="G1346" s="473"/>
      <c r="H1346" s="473"/>
      <c r="I1346" s="428"/>
      <c r="J1346" s="463"/>
      <c r="K1346" s="478"/>
      <c r="L1346" s="420"/>
      <c r="M1346" s="420"/>
      <c r="N1346" s="424"/>
      <c r="O1346" s="424"/>
      <c r="P1346" s="424"/>
      <c r="Q1346" s="424"/>
      <c r="R1346" s="424"/>
      <c r="S1346" s="424"/>
      <c r="X1346" s="422"/>
      <c r="Y1346" s="422"/>
    </row>
    <row r="1347" spans="1:25" s="421" customFormat="1" x14ac:dyDescent="0.2">
      <c r="A1347" s="473"/>
      <c r="B1347" s="473"/>
      <c r="C1347" s="473"/>
      <c r="D1347" s="473"/>
      <c r="E1347" s="428"/>
      <c r="F1347" s="473"/>
      <c r="G1347" s="473"/>
      <c r="H1347" s="473"/>
      <c r="I1347" s="428"/>
      <c r="J1347" s="463"/>
      <c r="K1347" s="478"/>
      <c r="L1347" s="420"/>
      <c r="M1347" s="420"/>
      <c r="N1347" s="424"/>
      <c r="O1347" s="424"/>
      <c r="P1347" s="424"/>
      <c r="Q1347" s="424"/>
      <c r="R1347" s="424"/>
      <c r="S1347" s="424"/>
      <c r="X1347" s="422"/>
      <c r="Y1347" s="422"/>
    </row>
    <row r="1348" spans="1:25" s="421" customFormat="1" x14ac:dyDescent="0.2">
      <c r="A1348" s="473"/>
      <c r="B1348" s="473"/>
      <c r="C1348" s="473"/>
      <c r="D1348" s="473"/>
      <c r="E1348" s="428"/>
      <c r="F1348" s="473"/>
      <c r="G1348" s="473"/>
      <c r="H1348" s="473"/>
      <c r="I1348" s="428"/>
      <c r="J1348" s="463"/>
      <c r="K1348" s="478"/>
      <c r="L1348" s="420"/>
      <c r="M1348" s="420"/>
      <c r="N1348" s="424"/>
      <c r="O1348" s="424"/>
      <c r="P1348" s="424"/>
      <c r="Q1348" s="424"/>
      <c r="R1348" s="424"/>
      <c r="S1348" s="424"/>
      <c r="X1348" s="422"/>
      <c r="Y1348" s="422"/>
    </row>
    <row r="1349" spans="1:25" s="421" customFormat="1" x14ac:dyDescent="0.2">
      <c r="A1349" s="473"/>
      <c r="B1349" s="473"/>
      <c r="C1349" s="473"/>
      <c r="D1349" s="473"/>
      <c r="E1349" s="428"/>
      <c r="F1349" s="473"/>
      <c r="G1349" s="473"/>
      <c r="H1349" s="473"/>
      <c r="I1349" s="428"/>
      <c r="J1349" s="463"/>
      <c r="K1349" s="478"/>
      <c r="L1349" s="420"/>
      <c r="M1349" s="420"/>
      <c r="N1349" s="424"/>
      <c r="O1349" s="424"/>
      <c r="P1349" s="424"/>
      <c r="Q1349" s="424"/>
      <c r="R1349" s="424"/>
      <c r="S1349" s="424"/>
      <c r="X1349" s="422"/>
      <c r="Y1349" s="422"/>
    </row>
    <row r="1350" spans="1:25" s="421" customFormat="1" x14ac:dyDescent="0.2">
      <c r="A1350" s="473"/>
      <c r="B1350" s="473"/>
      <c r="C1350" s="473"/>
      <c r="D1350" s="473"/>
      <c r="E1350" s="428"/>
      <c r="F1350" s="473"/>
      <c r="G1350" s="473"/>
      <c r="H1350" s="473"/>
      <c r="I1350" s="428"/>
      <c r="J1350" s="463"/>
      <c r="K1350" s="478"/>
      <c r="L1350" s="420"/>
      <c r="M1350" s="420"/>
      <c r="N1350" s="424"/>
      <c r="O1350" s="424"/>
      <c r="P1350" s="424"/>
      <c r="Q1350" s="424"/>
      <c r="R1350" s="424"/>
      <c r="S1350" s="424"/>
      <c r="X1350" s="422"/>
      <c r="Y1350" s="422"/>
    </row>
    <row r="1351" spans="1:25" s="421" customFormat="1" x14ac:dyDescent="0.2">
      <c r="A1351" s="473"/>
      <c r="B1351" s="473"/>
      <c r="C1351" s="473"/>
      <c r="D1351" s="473"/>
      <c r="E1351" s="428"/>
      <c r="F1351" s="473"/>
      <c r="G1351" s="473"/>
      <c r="H1351" s="473"/>
      <c r="I1351" s="428"/>
      <c r="J1351" s="463"/>
      <c r="K1351" s="478"/>
      <c r="L1351" s="420"/>
      <c r="M1351" s="420"/>
      <c r="N1351" s="424"/>
      <c r="O1351" s="424"/>
      <c r="P1351" s="424"/>
      <c r="Q1351" s="424"/>
      <c r="R1351" s="424"/>
      <c r="S1351" s="424"/>
      <c r="X1351" s="422"/>
      <c r="Y1351" s="422"/>
    </row>
    <row r="1352" spans="1:25" s="421" customFormat="1" x14ac:dyDescent="0.2">
      <c r="A1352" s="473"/>
      <c r="B1352" s="473"/>
      <c r="C1352" s="473"/>
      <c r="D1352" s="473"/>
      <c r="E1352" s="428"/>
      <c r="F1352" s="473"/>
      <c r="G1352" s="473"/>
      <c r="H1352" s="473"/>
      <c r="I1352" s="428"/>
      <c r="J1352" s="463"/>
      <c r="K1352" s="478"/>
      <c r="L1352" s="420"/>
      <c r="M1352" s="420"/>
      <c r="N1352" s="424"/>
      <c r="O1352" s="424"/>
      <c r="P1352" s="424"/>
      <c r="Q1352" s="424"/>
      <c r="R1352" s="424"/>
      <c r="S1352" s="424"/>
      <c r="X1352" s="422"/>
      <c r="Y1352" s="422"/>
    </row>
    <row r="1353" spans="1:25" s="421" customFormat="1" x14ac:dyDescent="0.2">
      <c r="A1353" s="473"/>
      <c r="B1353" s="473"/>
      <c r="C1353" s="473"/>
      <c r="D1353" s="473"/>
      <c r="E1353" s="428"/>
      <c r="F1353" s="473"/>
      <c r="G1353" s="473"/>
      <c r="H1353" s="473"/>
      <c r="I1353" s="428"/>
      <c r="J1353" s="463"/>
      <c r="K1353" s="478"/>
      <c r="L1353" s="420"/>
      <c r="M1353" s="420"/>
      <c r="N1353" s="424"/>
      <c r="O1353" s="424"/>
      <c r="P1353" s="424"/>
      <c r="Q1353" s="424"/>
      <c r="R1353" s="424"/>
      <c r="S1353" s="424"/>
      <c r="X1353" s="422"/>
      <c r="Y1353" s="422"/>
    </row>
    <row r="1354" spans="1:25" s="421" customFormat="1" x14ac:dyDescent="0.2">
      <c r="A1354" s="473"/>
      <c r="B1354" s="473"/>
      <c r="C1354" s="473"/>
      <c r="D1354" s="473"/>
      <c r="E1354" s="428"/>
      <c r="F1354" s="473"/>
      <c r="G1354" s="473"/>
      <c r="H1354" s="473"/>
      <c r="I1354" s="428"/>
      <c r="J1354" s="463"/>
      <c r="K1354" s="478"/>
      <c r="L1354" s="420"/>
      <c r="M1354" s="420"/>
      <c r="N1354" s="424"/>
      <c r="O1354" s="424"/>
      <c r="P1354" s="424"/>
      <c r="Q1354" s="424"/>
      <c r="R1354" s="424"/>
      <c r="S1354" s="424"/>
      <c r="X1354" s="422"/>
      <c r="Y1354" s="422"/>
    </row>
    <row r="1355" spans="1:25" s="421" customFormat="1" x14ac:dyDescent="0.2">
      <c r="A1355" s="473"/>
      <c r="B1355" s="473"/>
      <c r="C1355" s="473"/>
      <c r="D1355" s="473"/>
      <c r="E1355" s="428"/>
      <c r="F1355" s="473"/>
      <c r="G1355" s="473"/>
      <c r="H1355" s="473"/>
      <c r="I1355" s="428"/>
      <c r="J1355" s="463"/>
      <c r="K1355" s="478"/>
      <c r="L1355" s="420"/>
      <c r="M1355" s="420"/>
      <c r="N1355" s="424"/>
      <c r="O1355" s="424"/>
      <c r="P1355" s="424"/>
      <c r="Q1355" s="424"/>
      <c r="R1355" s="424"/>
      <c r="S1355" s="424"/>
      <c r="X1355" s="422"/>
      <c r="Y1355" s="422"/>
    </row>
    <row r="1356" spans="1:25" s="421" customFormat="1" x14ac:dyDescent="0.2">
      <c r="A1356" s="473"/>
      <c r="B1356" s="473"/>
      <c r="C1356" s="473"/>
      <c r="D1356" s="473"/>
      <c r="E1356" s="428"/>
      <c r="F1356" s="473"/>
      <c r="G1356" s="473"/>
      <c r="H1356" s="473"/>
      <c r="I1356" s="428"/>
      <c r="J1356" s="463"/>
      <c r="K1356" s="478"/>
      <c r="L1356" s="420"/>
      <c r="M1356" s="420"/>
      <c r="N1356" s="424"/>
      <c r="O1356" s="424"/>
      <c r="P1356" s="424"/>
      <c r="Q1356" s="424"/>
      <c r="R1356" s="424"/>
      <c r="S1356" s="424"/>
      <c r="X1356" s="422"/>
      <c r="Y1356" s="422"/>
    </row>
    <row r="1357" spans="1:25" s="421" customFormat="1" x14ac:dyDescent="0.2">
      <c r="A1357" s="473"/>
      <c r="B1357" s="473"/>
      <c r="C1357" s="473"/>
      <c r="D1357" s="473"/>
      <c r="E1357" s="428"/>
      <c r="F1357" s="473"/>
      <c r="G1357" s="473"/>
      <c r="H1357" s="473"/>
      <c r="I1357" s="428"/>
      <c r="J1357" s="463"/>
      <c r="K1357" s="478"/>
      <c r="L1357" s="420"/>
      <c r="M1357" s="420"/>
      <c r="N1357" s="424"/>
      <c r="O1357" s="424"/>
      <c r="P1357" s="424"/>
      <c r="Q1357" s="424"/>
      <c r="R1357" s="424"/>
      <c r="S1357" s="424"/>
      <c r="X1357" s="422"/>
      <c r="Y1357" s="422"/>
    </row>
    <row r="1358" spans="1:25" s="421" customFormat="1" x14ac:dyDescent="0.2">
      <c r="A1358" s="473"/>
      <c r="B1358" s="473"/>
      <c r="C1358" s="473"/>
      <c r="D1358" s="473"/>
      <c r="E1358" s="428"/>
      <c r="F1358" s="473"/>
      <c r="G1358" s="473"/>
      <c r="H1358" s="473"/>
      <c r="I1358" s="428"/>
      <c r="J1358" s="463"/>
      <c r="K1358" s="478"/>
      <c r="L1358" s="420"/>
      <c r="M1358" s="420"/>
      <c r="N1358" s="424"/>
      <c r="O1358" s="424"/>
      <c r="P1358" s="424"/>
      <c r="Q1358" s="424"/>
      <c r="R1358" s="424"/>
      <c r="S1358" s="424"/>
      <c r="X1358" s="422"/>
      <c r="Y1358" s="422"/>
    </row>
    <row r="1359" spans="1:25" s="421" customFormat="1" x14ac:dyDescent="0.2">
      <c r="A1359" s="473"/>
      <c r="B1359" s="473"/>
      <c r="C1359" s="473"/>
      <c r="D1359" s="473"/>
      <c r="E1359" s="428"/>
      <c r="F1359" s="473"/>
      <c r="G1359" s="473"/>
      <c r="H1359" s="473"/>
      <c r="I1359" s="428"/>
      <c r="J1359" s="463"/>
      <c r="K1359" s="478"/>
      <c r="L1359" s="420"/>
      <c r="M1359" s="420"/>
      <c r="N1359" s="424"/>
      <c r="O1359" s="424"/>
      <c r="P1359" s="424"/>
      <c r="Q1359" s="424"/>
      <c r="R1359" s="424"/>
      <c r="S1359" s="424"/>
      <c r="X1359" s="422"/>
      <c r="Y1359" s="422"/>
    </row>
    <row r="1360" spans="1:25" s="421" customFormat="1" x14ac:dyDescent="0.2">
      <c r="A1360" s="473"/>
      <c r="B1360" s="473"/>
      <c r="C1360" s="473"/>
      <c r="D1360" s="473"/>
      <c r="E1360" s="428"/>
      <c r="F1360" s="473"/>
      <c r="G1360" s="473"/>
      <c r="H1360" s="473"/>
      <c r="I1360" s="428"/>
      <c r="J1360" s="463"/>
      <c r="K1360" s="478"/>
      <c r="L1360" s="420"/>
      <c r="M1360" s="420"/>
      <c r="N1360" s="424"/>
      <c r="O1360" s="424"/>
      <c r="P1360" s="424"/>
      <c r="Q1360" s="424"/>
      <c r="R1360" s="424"/>
      <c r="S1360" s="424"/>
      <c r="X1360" s="422"/>
      <c r="Y1360" s="422"/>
    </row>
    <row r="1361" spans="1:25" s="421" customFormat="1" x14ac:dyDescent="0.2">
      <c r="A1361" s="473"/>
      <c r="B1361" s="473"/>
      <c r="C1361" s="473"/>
      <c r="D1361" s="473"/>
      <c r="E1361" s="428"/>
      <c r="F1361" s="473"/>
      <c r="G1361" s="473"/>
      <c r="H1361" s="473"/>
      <c r="I1361" s="428"/>
      <c r="J1361" s="463"/>
      <c r="K1361" s="478"/>
      <c r="L1361" s="420"/>
      <c r="M1361" s="420"/>
      <c r="N1361" s="424"/>
      <c r="O1361" s="424"/>
      <c r="P1361" s="424"/>
      <c r="Q1361" s="424"/>
      <c r="R1361" s="424"/>
      <c r="S1361" s="424"/>
      <c r="X1361" s="422"/>
      <c r="Y1361" s="422"/>
    </row>
    <row r="1362" spans="1:25" s="421" customFormat="1" x14ac:dyDescent="0.2">
      <c r="A1362" s="473"/>
      <c r="B1362" s="473"/>
      <c r="C1362" s="473"/>
      <c r="D1362" s="473"/>
      <c r="E1362" s="428"/>
      <c r="F1362" s="473"/>
      <c r="G1362" s="473"/>
      <c r="H1362" s="473"/>
      <c r="I1362" s="428"/>
      <c r="J1362" s="463"/>
      <c r="K1362" s="478"/>
      <c r="L1362" s="420"/>
      <c r="M1362" s="420"/>
      <c r="N1362" s="424"/>
      <c r="O1362" s="424"/>
      <c r="P1362" s="424"/>
      <c r="Q1362" s="424"/>
      <c r="R1362" s="424"/>
      <c r="S1362" s="424"/>
      <c r="X1362" s="422"/>
      <c r="Y1362" s="422"/>
    </row>
    <row r="1363" spans="1:25" s="421" customFormat="1" x14ac:dyDescent="0.2">
      <c r="A1363" s="473"/>
      <c r="B1363" s="473"/>
      <c r="C1363" s="473"/>
      <c r="D1363" s="473"/>
      <c r="E1363" s="428"/>
      <c r="F1363" s="473"/>
      <c r="G1363" s="473"/>
      <c r="H1363" s="473"/>
      <c r="I1363" s="428"/>
      <c r="J1363" s="463"/>
      <c r="K1363" s="478"/>
      <c r="L1363" s="420"/>
      <c r="M1363" s="420"/>
      <c r="N1363" s="424"/>
      <c r="O1363" s="424"/>
      <c r="P1363" s="424"/>
      <c r="Q1363" s="424"/>
      <c r="R1363" s="424"/>
      <c r="S1363" s="424"/>
      <c r="X1363" s="422"/>
      <c r="Y1363" s="422"/>
    </row>
    <row r="1364" spans="1:25" s="421" customFormat="1" x14ac:dyDescent="0.2">
      <c r="A1364" s="473"/>
      <c r="B1364" s="473"/>
      <c r="C1364" s="473"/>
      <c r="D1364" s="473"/>
      <c r="E1364" s="428"/>
      <c r="F1364" s="473"/>
      <c r="G1364" s="473"/>
      <c r="H1364" s="473"/>
      <c r="I1364" s="428"/>
      <c r="J1364" s="463"/>
      <c r="K1364" s="478"/>
      <c r="L1364" s="420"/>
      <c r="M1364" s="420"/>
      <c r="N1364" s="424"/>
      <c r="O1364" s="424"/>
      <c r="P1364" s="424"/>
      <c r="Q1364" s="424"/>
      <c r="R1364" s="424"/>
      <c r="S1364" s="424"/>
      <c r="X1364" s="422"/>
      <c r="Y1364" s="422"/>
    </row>
    <row r="1365" spans="1:25" s="421" customFormat="1" x14ac:dyDescent="0.2">
      <c r="A1365" s="473"/>
      <c r="B1365" s="473"/>
      <c r="C1365" s="473"/>
      <c r="D1365" s="473"/>
      <c r="E1365" s="428"/>
      <c r="F1365" s="473"/>
      <c r="G1365" s="473"/>
      <c r="H1365" s="473"/>
      <c r="I1365" s="428"/>
      <c r="J1365" s="463"/>
      <c r="K1365" s="478"/>
      <c r="L1365" s="420"/>
      <c r="M1365" s="420"/>
      <c r="N1365" s="424"/>
      <c r="O1365" s="424"/>
      <c r="P1365" s="424"/>
      <c r="Q1365" s="424"/>
      <c r="R1365" s="424"/>
      <c r="S1365" s="424"/>
      <c r="X1365" s="422"/>
      <c r="Y1365" s="422"/>
    </row>
    <row r="1366" spans="1:25" s="421" customFormat="1" x14ac:dyDescent="0.2">
      <c r="A1366" s="473"/>
      <c r="B1366" s="473"/>
      <c r="C1366" s="473"/>
      <c r="D1366" s="473"/>
      <c r="E1366" s="428"/>
      <c r="F1366" s="473"/>
      <c r="G1366" s="473"/>
      <c r="H1366" s="473"/>
      <c r="I1366" s="428"/>
      <c r="J1366" s="463"/>
      <c r="K1366" s="478"/>
      <c r="L1366" s="420"/>
      <c r="M1366" s="420"/>
      <c r="N1366" s="424"/>
      <c r="O1366" s="424"/>
      <c r="P1366" s="424"/>
      <c r="Q1366" s="424"/>
      <c r="R1366" s="424"/>
      <c r="S1366" s="424"/>
      <c r="X1366" s="422"/>
      <c r="Y1366" s="422"/>
    </row>
    <row r="1367" spans="1:25" s="421" customFormat="1" x14ac:dyDescent="0.2">
      <c r="A1367" s="473"/>
      <c r="B1367" s="473"/>
      <c r="C1367" s="473"/>
      <c r="D1367" s="473"/>
      <c r="E1367" s="428"/>
      <c r="F1367" s="473"/>
      <c r="G1367" s="473"/>
      <c r="H1367" s="473"/>
      <c r="I1367" s="428"/>
      <c r="J1367" s="463"/>
      <c r="K1367" s="478"/>
      <c r="L1367" s="420"/>
      <c r="M1367" s="420"/>
      <c r="N1367" s="424"/>
      <c r="O1367" s="424"/>
      <c r="P1367" s="424"/>
      <c r="Q1367" s="424"/>
      <c r="R1367" s="424"/>
      <c r="S1367" s="424"/>
      <c r="X1367" s="422"/>
      <c r="Y1367" s="422"/>
    </row>
    <row r="1368" spans="1:25" s="421" customFormat="1" x14ac:dyDescent="0.2">
      <c r="A1368" s="473"/>
      <c r="B1368" s="473"/>
      <c r="C1368" s="473"/>
      <c r="D1368" s="473"/>
      <c r="E1368" s="428"/>
      <c r="F1368" s="473"/>
      <c r="G1368" s="473"/>
      <c r="H1368" s="473"/>
      <c r="I1368" s="428"/>
      <c r="J1368" s="463"/>
      <c r="K1368" s="478"/>
      <c r="L1368" s="420"/>
      <c r="M1368" s="420"/>
      <c r="N1368" s="424"/>
      <c r="O1368" s="424"/>
      <c r="P1368" s="424"/>
      <c r="Q1368" s="424"/>
      <c r="R1368" s="424"/>
      <c r="S1368" s="424"/>
      <c r="X1368" s="422"/>
      <c r="Y1368" s="422"/>
    </row>
    <row r="1369" spans="1:25" s="421" customFormat="1" x14ac:dyDescent="0.2">
      <c r="A1369" s="473"/>
      <c r="B1369" s="473"/>
      <c r="C1369" s="473"/>
      <c r="D1369" s="473"/>
      <c r="E1369" s="428"/>
      <c r="F1369" s="473"/>
      <c r="G1369" s="473"/>
      <c r="H1369" s="473"/>
      <c r="I1369" s="428"/>
      <c r="J1369" s="463"/>
      <c r="K1369" s="478"/>
      <c r="L1369" s="420"/>
      <c r="M1369" s="420"/>
      <c r="N1369" s="424"/>
      <c r="O1369" s="424"/>
      <c r="P1369" s="424"/>
      <c r="Q1369" s="424"/>
      <c r="R1369" s="424"/>
      <c r="S1369" s="424"/>
      <c r="X1369" s="422"/>
      <c r="Y1369" s="422"/>
    </row>
    <row r="1370" spans="1:25" s="421" customFormat="1" x14ac:dyDescent="0.2">
      <c r="A1370" s="473"/>
      <c r="B1370" s="473"/>
      <c r="C1370" s="473"/>
      <c r="D1370" s="473"/>
      <c r="E1370" s="428"/>
      <c r="F1370" s="473"/>
      <c r="G1370" s="473"/>
      <c r="H1370" s="473"/>
      <c r="I1370" s="428"/>
      <c r="J1370" s="463"/>
      <c r="K1370" s="478"/>
      <c r="L1370" s="420"/>
      <c r="M1370" s="420"/>
      <c r="N1370" s="424"/>
      <c r="O1370" s="424"/>
      <c r="P1370" s="424"/>
      <c r="Q1370" s="424"/>
      <c r="R1370" s="424"/>
      <c r="S1370" s="424"/>
      <c r="X1370" s="422"/>
      <c r="Y1370" s="422"/>
    </row>
    <row r="1371" spans="1:25" s="421" customFormat="1" x14ac:dyDescent="0.2">
      <c r="A1371" s="473"/>
      <c r="B1371" s="473"/>
      <c r="C1371" s="473"/>
      <c r="D1371" s="473"/>
      <c r="E1371" s="428"/>
      <c r="F1371" s="473"/>
      <c r="G1371" s="473"/>
      <c r="H1371" s="473"/>
      <c r="I1371" s="428"/>
      <c r="J1371" s="463"/>
      <c r="K1371" s="478"/>
      <c r="L1371" s="420"/>
      <c r="M1371" s="420"/>
      <c r="N1371" s="424"/>
      <c r="O1371" s="424"/>
      <c r="P1371" s="424"/>
      <c r="Q1371" s="424"/>
      <c r="R1371" s="424"/>
      <c r="S1371" s="424"/>
      <c r="X1371" s="422"/>
      <c r="Y1371" s="422"/>
    </row>
    <row r="1372" spans="1:25" s="421" customFormat="1" x14ac:dyDescent="0.2">
      <c r="A1372" s="473"/>
      <c r="B1372" s="473"/>
      <c r="C1372" s="473"/>
      <c r="D1372" s="473"/>
      <c r="E1372" s="428"/>
      <c r="F1372" s="473"/>
      <c r="G1372" s="473"/>
      <c r="H1372" s="473"/>
      <c r="I1372" s="428"/>
      <c r="J1372" s="463"/>
      <c r="K1372" s="478"/>
      <c r="L1372" s="420"/>
      <c r="M1372" s="420"/>
      <c r="N1372" s="424"/>
      <c r="O1372" s="424"/>
      <c r="P1372" s="424"/>
      <c r="Q1372" s="424"/>
      <c r="R1372" s="424"/>
      <c r="S1372" s="424"/>
      <c r="X1372" s="422"/>
      <c r="Y1372" s="422"/>
    </row>
    <row r="1373" spans="1:25" s="421" customFormat="1" x14ac:dyDescent="0.2">
      <c r="A1373" s="473"/>
      <c r="B1373" s="473"/>
      <c r="C1373" s="473"/>
      <c r="D1373" s="473"/>
      <c r="E1373" s="428"/>
      <c r="F1373" s="473"/>
      <c r="G1373" s="473"/>
      <c r="H1373" s="473"/>
      <c r="I1373" s="428"/>
      <c r="J1373" s="463"/>
      <c r="K1373" s="478"/>
      <c r="L1373" s="420"/>
      <c r="M1373" s="420"/>
      <c r="N1373" s="424"/>
      <c r="O1373" s="424"/>
      <c r="P1373" s="424"/>
      <c r="Q1373" s="424"/>
      <c r="R1373" s="424"/>
      <c r="S1373" s="424"/>
      <c r="X1373" s="422"/>
      <c r="Y1373" s="422"/>
    </row>
    <row r="1374" spans="1:25" s="421" customFormat="1" x14ac:dyDescent="0.2">
      <c r="A1374" s="473"/>
      <c r="B1374" s="473"/>
      <c r="C1374" s="473"/>
      <c r="D1374" s="473"/>
      <c r="E1374" s="428"/>
      <c r="F1374" s="473"/>
      <c r="G1374" s="473"/>
      <c r="H1374" s="473"/>
      <c r="I1374" s="428"/>
      <c r="J1374" s="463"/>
      <c r="K1374" s="478"/>
      <c r="L1374" s="420"/>
      <c r="M1374" s="420"/>
      <c r="N1374" s="424"/>
      <c r="O1374" s="424"/>
      <c r="P1374" s="424"/>
      <c r="Q1374" s="424"/>
      <c r="R1374" s="424"/>
      <c r="S1374" s="424"/>
      <c r="X1374" s="422"/>
      <c r="Y1374" s="422"/>
    </row>
    <row r="1375" spans="1:25" s="421" customFormat="1" x14ac:dyDescent="0.2">
      <c r="A1375" s="473"/>
      <c r="B1375" s="473"/>
      <c r="C1375" s="473"/>
      <c r="D1375" s="473"/>
      <c r="E1375" s="428"/>
      <c r="F1375" s="473"/>
      <c r="G1375" s="473"/>
      <c r="H1375" s="473"/>
      <c r="I1375" s="428"/>
      <c r="J1375" s="463"/>
      <c r="K1375" s="478"/>
      <c r="L1375" s="420"/>
      <c r="M1375" s="420"/>
      <c r="N1375" s="424"/>
      <c r="O1375" s="424"/>
      <c r="P1375" s="424"/>
      <c r="Q1375" s="424"/>
      <c r="R1375" s="424"/>
      <c r="S1375" s="424"/>
      <c r="X1375" s="422"/>
      <c r="Y1375" s="422"/>
    </row>
    <row r="1376" spans="1:25" s="421" customFormat="1" x14ac:dyDescent="0.2">
      <c r="A1376" s="473"/>
      <c r="B1376" s="473"/>
      <c r="C1376" s="473"/>
      <c r="D1376" s="473"/>
      <c r="E1376" s="428"/>
      <c r="F1376" s="473"/>
      <c r="G1376" s="473"/>
      <c r="H1376" s="473"/>
      <c r="I1376" s="428"/>
      <c r="J1376" s="463"/>
      <c r="K1376" s="478"/>
      <c r="L1376" s="420"/>
      <c r="M1376" s="420"/>
      <c r="N1376" s="424"/>
      <c r="O1376" s="424"/>
      <c r="P1376" s="424"/>
      <c r="Q1376" s="424"/>
      <c r="R1376" s="424"/>
      <c r="S1376" s="424"/>
      <c r="X1376" s="422"/>
      <c r="Y1376" s="422"/>
    </row>
    <row r="1377" spans="1:25" s="421" customFormat="1" x14ac:dyDescent="0.2">
      <c r="A1377" s="473"/>
      <c r="B1377" s="473"/>
      <c r="C1377" s="473"/>
      <c r="D1377" s="473"/>
      <c r="E1377" s="428"/>
      <c r="F1377" s="473"/>
      <c r="G1377" s="473"/>
      <c r="H1377" s="473"/>
      <c r="I1377" s="428"/>
      <c r="J1377" s="463"/>
      <c r="K1377" s="478"/>
      <c r="L1377" s="420"/>
      <c r="M1377" s="420"/>
      <c r="N1377" s="424"/>
      <c r="O1377" s="424"/>
      <c r="P1377" s="424"/>
      <c r="Q1377" s="424"/>
      <c r="R1377" s="424"/>
      <c r="S1377" s="424"/>
      <c r="X1377" s="422"/>
      <c r="Y1377" s="422"/>
    </row>
    <row r="1378" spans="1:25" s="421" customFormat="1" x14ac:dyDescent="0.2">
      <c r="A1378" s="473"/>
      <c r="B1378" s="473"/>
      <c r="C1378" s="473"/>
      <c r="D1378" s="473"/>
      <c r="E1378" s="428"/>
      <c r="F1378" s="473"/>
      <c r="G1378" s="473"/>
      <c r="H1378" s="473"/>
      <c r="I1378" s="428"/>
      <c r="J1378" s="463"/>
      <c r="K1378" s="478"/>
      <c r="L1378" s="420"/>
      <c r="M1378" s="420"/>
      <c r="N1378" s="424"/>
      <c r="O1378" s="424"/>
      <c r="P1378" s="424"/>
      <c r="Q1378" s="424"/>
      <c r="R1378" s="424"/>
      <c r="S1378" s="424"/>
      <c r="X1378" s="422"/>
      <c r="Y1378" s="422"/>
    </row>
    <row r="1379" spans="1:25" s="421" customFormat="1" x14ac:dyDescent="0.2">
      <c r="A1379" s="473"/>
      <c r="B1379" s="473"/>
      <c r="C1379" s="473"/>
      <c r="D1379" s="473"/>
      <c r="E1379" s="428"/>
      <c r="F1379" s="473"/>
      <c r="G1379" s="473"/>
      <c r="H1379" s="473"/>
      <c r="I1379" s="428"/>
      <c r="J1379" s="463"/>
      <c r="K1379" s="478"/>
      <c r="L1379" s="420"/>
      <c r="M1379" s="420"/>
      <c r="N1379" s="424"/>
      <c r="O1379" s="424"/>
      <c r="P1379" s="424"/>
      <c r="Q1379" s="424"/>
      <c r="R1379" s="424"/>
      <c r="S1379" s="424"/>
      <c r="X1379" s="422"/>
      <c r="Y1379" s="422"/>
    </row>
    <row r="1380" spans="1:25" s="421" customFormat="1" x14ac:dyDescent="0.2">
      <c r="A1380" s="473"/>
      <c r="B1380" s="473"/>
      <c r="C1380" s="473"/>
      <c r="D1380" s="473"/>
      <c r="E1380" s="428"/>
      <c r="F1380" s="473"/>
      <c r="G1380" s="473"/>
      <c r="H1380" s="473"/>
      <c r="I1380" s="428"/>
      <c r="J1380" s="463"/>
      <c r="K1380" s="478"/>
      <c r="L1380" s="420"/>
      <c r="M1380" s="420"/>
      <c r="N1380" s="424"/>
      <c r="O1380" s="424"/>
      <c r="P1380" s="424"/>
      <c r="Q1380" s="424"/>
      <c r="R1380" s="424"/>
      <c r="S1380" s="424"/>
      <c r="X1380" s="422"/>
      <c r="Y1380" s="422"/>
    </row>
    <row r="1381" spans="1:25" s="421" customFormat="1" x14ac:dyDescent="0.2">
      <c r="A1381" s="473"/>
      <c r="B1381" s="473"/>
      <c r="C1381" s="473"/>
      <c r="D1381" s="473"/>
      <c r="E1381" s="428"/>
      <c r="F1381" s="473"/>
      <c r="G1381" s="473"/>
      <c r="H1381" s="473"/>
      <c r="I1381" s="428"/>
      <c r="J1381" s="463"/>
      <c r="K1381" s="478"/>
      <c r="L1381" s="420"/>
      <c r="M1381" s="420"/>
      <c r="N1381" s="424"/>
      <c r="O1381" s="424"/>
      <c r="P1381" s="424"/>
      <c r="Q1381" s="424"/>
      <c r="R1381" s="424"/>
      <c r="S1381" s="424"/>
      <c r="X1381" s="422"/>
      <c r="Y1381" s="422"/>
    </row>
    <row r="1382" spans="1:25" s="421" customFormat="1" x14ac:dyDescent="0.2">
      <c r="A1382" s="473"/>
      <c r="B1382" s="473"/>
      <c r="C1382" s="473"/>
      <c r="D1382" s="473"/>
      <c r="E1382" s="428"/>
      <c r="F1382" s="473"/>
      <c r="G1382" s="473"/>
      <c r="H1382" s="473"/>
      <c r="I1382" s="428"/>
      <c r="J1382" s="463"/>
      <c r="K1382" s="478"/>
      <c r="L1382" s="420"/>
      <c r="M1382" s="420"/>
      <c r="N1382" s="424"/>
      <c r="O1382" s="424"/>
      <c r="P1382" s="424"/>
      <c r="Q1382" s="424"/>
      <c r="R1382" s="424"/>
      <c r="S1382" s="424"/>
      <c r="X1382" s="422"/>
      <c r="Y1382" s="422"/>
    </row>
    <row r="1383" spans="1:25" s="421" customFormat="1" x14ac:dyDescent="0.2">
      <c r="A1383" s="473"/>
      <c r="B1383" s="473"/>
      <c r="C1383" s="473"/>
      <c r="D1383" s="473"/>
      <c r="E1383" s="428"/>
      <c r="F1383" s="473"/>
      <c r="G1383" s="473"/>
      <c r="H1383" s="473"/>
      <c r="I1383" s="428"/>
      <c r="J1383" s="463"/>
      <c r="K1383" s="478"/>
      <c r="L1383" s="420"/>
      <c r="M1383" s="420"/>
      <c r="N1383" s="424"/>
      <c r="O1383" s="424"/>
      <c r="P1383" s="424"/>
      <c r="Q1383" s="424"/>
      <c r="R1383" s="424"/>
      <c r="S1383" s="424"/>
      <c r="X1383" s="422"/>
      <c r="Y1383" s="422"/>
    </row>
    <row r="1384" spans="1:25" s="421" customFormat="1" x14ac:dyDescent="0.2">
      <c r="A1384" s="473"/>
      <c r="B1384" s="473"/>
      <c r="C1384" s="473"/>
      <c r="D1384" s="473"/>
      <c r="E1384" s="428"/>
      <c r="F1384" s="473"/>
      <c r="G1384" s="473"/>
      <c r="H1384" s="473"/>
      <c r="I1384" s="428"/>
      <c r="J1384" s="463"/>
      <c r="K1384" s="478"/>
      <c r="L1384" s="420"/>
      <c r="M1384" s="420"/>
      <c r="N1384" s="424"/>
      <c r="O1384" s="424"/>
      <c r="P1384" s="424"/>
      <c r="Q1384" s="424"/>
      <c r="R1384" s="424"/>
      <c r="S1384" s="424"/>
      <c r="X1384" s="422"/>
      <c r="Y1384" s="422"/>
    </row>
    <row r="1385" spans="1:25" s="421" customFormat="1" x14ac:dyDescent="0.2">
      <c r="A1385" s="473"/>
      <c r="B1385" s="473"/>
      <c r="C1385" s="473"/>
      <c r="D1385" s="473"/>
      <c r="E1385" s="428"/>
      <c r="F1385" s="473"/>
      <c r="G1385" s="473"/>
      <c r="H1385" s="473"/>
      <c r="I1385" s="428"/>
      <c r="J1385" s="463"/>
      <c r="K1385" s="478"/>
      <c r="L1385" s="420"/>
      <c r="M1385" s="420"/>
      <c r="N1385" s="424"/>
      <c r="O1385" s="424"/>
      <c r="P1385" s="424"/>
      <c r="Q1385" s="424"/>
      <c r="R1385" s="424"/>
      <c r="S1385" s="424"/>
      <c r="X1385" s="422"/>
      <c r="Y1385" s="422"/>
    </row>
    <row r="1386" spans="1:25" s="421" customFormat="1" x14ac:dyDescent="0.2">
      <c r="A1386" s="473"/>
      <c r="B1386" s="473"/>
      <c r="C1386" s="473"/>
      <c r="D1386" s="473"/>
      <c r="E1386" s="428"/>
      <c r="F1386" s="473"/>
      <c r="G1386" s="473"/>
      <c r="H1386" s="473"/>
      <c r="I1386" s="428"/>
      <c r="J1386" s="463"/>
      <c r="K1386" s="478"/>
      <c r="L1386" s="420"/>
      <c r="M1386" s="420"/>
      <c r="N1386" s="424"/>
      <c r="O1386" s="424"/>
      <c r="P1386" s="424"/>
      <c r="Q1386" s="424"/>
      <c r="R1386" s="424"/>
      <c r="S1386" s="424"/>
      <c r="X1386" s="422"/>
      <c r="Y1386" s="422"/>
    </row>
    <row r="1387" spans="1:25" s="421" customFormat="1" x14ac:dyDescent="0.2">
      <c r="A1387" s="473"/>
      <c r="B1387" s="473"/>
      <c r="C1387" s="473"/>
      <c r="D1387" s="473"/>
      <c r="E1387" s="428"/>
      <c r="F1387" s="473"/>
      <c r="G1387" s="473"/>
      <c r="H1387" s="473"/>
      <c r="I1387" s="428"/>
      <c r="J1387" s="463"/>
      <c r="K1387" s="478"/>
      <c r="L1387" s="420"/>
      <c r="M1387" s="420"/>
      <c r="N1387" s="424"/>
      <c r="O1387" s="424"/>
      <c r="P1387" s="424"/>
      <c r="Q1387" s="424"/>
      <c r="R1387" s="424"/>
      <c r="S1387" s="424"/>
      <c r="X1387" s="422"/>
      <c r="Y1387" s="422"/>
    </row>
    <row r="1388" spans="1:25" s="421" customFormat="1" x14ac:dyDescent="0.2">
      <c r="A1388" s="473"/>
      <c r="B1388" s="473"/>
      <c r="C1388" s="473"/>
      <c r="D1388" s="473"/>
      <c r="E1388" s="428"/>
      <c r="F1388" s="473"/>
      <c r="G1388" s="473"/>
      <c r="H1388" s="473"/>
      <c r="I1388" s="428"/>
      <c r="J1388" s="463"/>
      <c r="K1388" s="478"/>
      <c r="L1388" s="420"/>
      <c r="M1388" s="420"/>
      <c r="N1388" s="424"/>
      <c r="O1388" s="424"/>
      <c r="P1388" s="424"/>
      <c r="Q1388" s="424"/>
      <c r="R1388" s="424"/>
      <c r="S1388" s="424"/>
      <c r="X1388" s="422"/>
      <c r="Y1388" s="422"/>
    </row>
    <row r="1389" spans="1:25" s="421" customFormat="1" x14ac:dyDescent="0.2">
      <c r="A1389" s="473"/>
      <c r="B1389" s="473"/>
      <c r="C1389" s="473"/>
      <c r="D1389" s="473"/>
      <c r="E1389" s="428"/>
      <c r="F1389" s="473"/>
      <c r="G1389" s="473"/>
      <c r="H1389" s="473"/>
      <c r="I1389" s="428"/>
      <c r="J1389" s="463"/>
      <c r="K1389" s="478"/>
      <c r="L1389" s="420"/>
      <c r="M1389" s="420"/>
      <c r="N1389" s="424"/>
      <c r="O1389" s="424"/>
      <c r="P1389" s="424"/>
      <c r="Q1389" s="424"/>
      <c r="R1389" s="424"/>
      <c r="S1389" s="424"/>
      <c r="X1389" s="422"/>
      <c r="Y1389" s="422"/>
    </row>
    <row r="1390" spans="1:25" s="421" customFormat="1" x14ac:dyDescent="0.2">
      <c r="A1390" s="473"/>
      <c r="B1390" s="473"/>
      <c r="C1390" s="473"/>
      <c r="D1390" s="473"/>
      <c r="E1390" s="428"/>
      <c r="F1390" s="473"/>
      <c r="G1390" s="473"/>
      <c r="H1390" s="473"/>
      <c r="I1390" s="428"/>
      <c r="J1390" s="463"/>
      <c r="K1390" s="478"/>
      <c r="L1390" s="420"/>
      <c r="M1390" s="420"/>
      <c r="N1390" s="424"/>
      <c r="O1390" s="424"/>
      <c r="P1390" s="424"/>
      <c r="Q1390" s="424"/>
      <c r="R1390" s="424"/>
      <c r="S1390" s="424"/>
      <c r="X1390" s="422"/>
      <c r="Y1390" s="422"/>
    </row>
    <row r="1391" spans="1:25" s="421" customFormat="1" x14ac:dyDescent="0.2">
      <c r="A1391" s="473"/>
      <c r="B1391" s="473"/>
      <c r="C1391" s="473"/>
      <c r="D1391" s="473"/>
      <c r="E1391" s="428"/>
      <c r="F1391" s="473"/>
      <c r="G1391" s="473"/>
      <c r="H1391" s="473"/>
      <c r="I1391" s="428"/>
      <c r="J1391" s="463"/>
      <c r="K1391" s="478"/>
      <c r="L1391" s="420"/>
      <c r="M1391" s="420"/>
      <c r="N1391" s="424"/>
      <c r="O1391" s="424"/>
      <c r="P1391" s="424"/>
      <c r="Q1391" s="424"/>
      <c r="R1391" s="424"/>
      <c r="S1391" s="424"/>
      <c r="X1391" s="422"/>
      <c r="Y1391" s="422"/>
    </row>
    <row r="1392" spans="1:25" s="421" customFormat="1" x14ac:dyDescent="0.2">
      <c r="A1392" s="473"/>
      <c r="B1392" s="473"/>
      <c r="C1392" s="473"/>
      <c r="D1392" s="473"/>
      <c r="E1392" s="428"/>
      <c r="F1392" s="473"/>
      <c r="G1392" s="473"/>
      <c r="H1392" s="473"/>
      <c r="I1392" s="428"/>
      <c r="J1392" s="463"/>
      <c r="K1392" s="478"/>
      <c r="L1392" s="420"/>
      <c r="M1392" s="420"/>
      <c r="N1392" s="424"/>
      <c r="O1392" s="424"/>
      <c r="P1392" s="424"/>
      <c r="Q1392" s="424"/>
      <c r="R1392" s="424"/>
      <c r="S1392" s="424"/>
      <c r="X1392" s="422"/>
      <c r="Y1392" s="422"/>
    </row>
    <row r="1393" spans="1:25" s="421" customFormat="1" x14ac:dyDescent="0.2">
      <c r="A1393" s="473"/>
      <c r="B1393" s="473"/>
      <c r="C1393" s="473"/>
      <c r="D1393" s="473"/>
      <c r="E1393" s="428"/>
      <c r="F1393" s="473"/>
      <c r="G1393" s="473"/>
      <c r="H1393" s="473"/>
      <c r="I1393" s="428"/>
      <c r="J1393" s="463"/>
      <c r="K1393" s="478"/>
      <c r="L1393" s="420"/>
      <c r="M1393" s="420"/>
      <c r="N1393" s="424"/>
      <c r="O1393" s="424"/>
      <c r="P1393" s="424"/>
      <c r="Q1393" s="424"/>
      <c r="R1393" s="424"/>
      <c r="S1393" s="424"/>
      <c r="X1393" s="422"/>
      <c r="Y1393" s="422"/>
    </row>
    <row r="1394" spans="1:25" s="421" customFormat="1" x14ac:dyDescent="0.2">
      <c r="A1394" s="473"/>
      <c r="B1394" s="473"/>
      <c r="C1394" s="473"/>
      <c r="D1394" s="473"/>
      <c r="E1394" s="428"/>
      <c r="F1394" s="473"/>
      <c r="G1394" s="473"/>
      <c r="H1394" s="473"/>
      <c r="I1394" s="428"/>
      <c r="J1394" s="463"/>
      <c r="K1394" s="478"/>
      <c r="L1394" s="420"/>
      <c r="M1394" s="420"/>
      <c r="N1394" s="424"/>
      <c r="O1394" s="424"/>
      <c r="P1394" s="424"/>
      <c r="Q1394" s="424"/>
      <c r="R1394" s="424"/>
      <c r="S1394" s="424"/>
      <c r="X1394" s="422"/>
      <c r="Y1394" s="422"/>
    </row>
    <row r="1395" spans="1:25" s="421" customFormat="1" x14ac:dyDescent="0.2">
      <c r="A1395" s="473"/>
      <c r="B1395" s="473"/>
      <c r="C1395" s="473"/>
      <c r="D1395" s="473"/>
      <c r="E1395" s="428"/>
      <c r="F1395" s="473"/>
      <c r="G1395" s="473"/>
      <c r="H1395" s="473"/>
      <c r="I1395" s="428"/>
      <c r="J1395" s="463"/>
      <c r="K1395" s="478"/>
      <c r="L1395" s="420"/>
      <c r="M1395" s="420"/>
      <c r="N1395" s="424"/>
      <c r="O1395" s="424"/>
      <c r="P1395" s="424"/>
      <c r="Q1395" s="424"/>
      <c r="R1395" s="424"/>
      <c r="S1395" s="424"/>
      <c r="X1395" s="422"/>
      <c r="Y1395" s="422"/>
    </row>
    <row r="1396" spans="1:25" s="421" customFormat="1" x14ac:dyDescent="0.2">
      <c r="A1396" s="473"/>
      <c r="B1396" s="473"/>
      <c r="C1396" s="473"/>
      <c r="D1396" s="473"/>
      <c r="E1396" s="428"/>
      <c r="F1396" s="473"/>
      <c r="G1396" s="473"/>
      <c r="H1396" s="473"/>
      <c r="I1396" s="428"/>
      <c r="J1396" s="463"/>
      <c r="K1396" s="478"/>
      <c r="L1396" s="420"/>
      <c r="M1396" s="420"/>
      <c r="N1396" s="424"/>
      <c r="O1396" s="424"/>
      <c r="P1396" s="424"/>
      <c r="Q1396" s="424"/>
      <c r="R1396" s="424"/>
      <c r="S1396" s="424"/>
      <c r="X1396" s="422"/>
      <c r="Y1396" s="422"/>
    </row>
    <row r="1397" spans="1:25" s="421" customFormat="1" x14ac:dyDescent="0.2">
      <c r="A1397" s="473"/>
      <c r="B1397" s="473"/>
      <c r="C1397" s="473"/>
      <c r="D1397" s="473"/>
      <c r="E1397" s="428"/>
      <c r="F1397" s="473"/>
      <c r="G1397" s="473"/>
      <c r="H1397" s="473"/>
      <c r="I1397" s="428"/>
      <c r="J1397" s="463"/>
      <c r="K1397" s="478"/>
      <c r="L1397" s="420"/>
      <c r="M1397" s="420"/>
      <c r="N1397" s="424"/>
      <c r="O1397" s="424"/>
      <c r="P1397" s="424"/>
      <c r="Q1397" s="424"/>
      <c r="R1397" s="424"/>
      <c r="S1397" s="424"/>
      <c r="X1397" s="422"/>
      <c r="Y1397" s="422"/>
    </row>
    <row r="1398" spans="1:25" s="421" customFormat="1" x14ac:dyDescent="0.2">
      <c r="A1398" s="473"/>
      <c r="B1398" s="473"/>
      <c r="C1398" s="473"/>
      <c r="D1398" s="473"/>
      <c r="E1398" s="428"/>
      <c r="F1398" s="473"/>
      <c r="G1398" s="473"/>
      <c r="H1398" s="473"/>
      <c r="I1398" s="428"/>
      <c r="J1398" s="463"/>
      <c r="K1398" s="478"/>
      <c r="L1398" s="420"/>
      <c r="M1398" s="420"/>
      <c r="N1398" s="424"/>
      <c r="O1398" s="424"/>
      <c r="P1398" s="424"/>
      <c r="Q1398" s="424"/>
      <c r="R1398" s="424"/>
      <c r="S1398" s="424"/>
      <c r="X1398" s="422"/>
      <c r="Y1398" s="422"/>
    </row>
    <row r="1399" spans="1:25" s="421" customFormat="1" x14ac:dyDescent="0.2">
      <c r="A1399" s="473"/>
      <c r="B1399" s="473"/>
      <c r="C1399" s="473"/>
      <c r="D1399" s="473"/>
      <c r="E1399" s="428"/>
      <c r="F1399" s="473"/>
      <c r="G1399" s="473"/>
      <c r="H1399" s="473"/>
      <c r="I1399" s="428"/>
      <c r="J1399" s="463"/>
      <c r="K1399" s="478"/>
      <c r="L1399" s="420"/>
      <c r="M1399" s="420"/>
      <c r="N1399" s="424"/>
      <c r="O1399" s="424"/>
      <c r="P1399" s="424"/>
      <c r="Q1399" s="424"/>
      <c r="R1399" s="424"/>
      <c r="S1399" s="424"/>
      <c r="X1399" s="422"/>
      <c r="Y1399" s="422"/>
    </row>
    <row r="1400" spans="1:25" s="421" customFormat="1" x14ac:dyDescent="0.2">
      <c r="A1400" s="473"/>
      <c r="B1400" s="473"/>
      <c r="C1400" s="473"/>
      <c r="D1400" s="473"/>
      <c r="E1400" s="428"/>
      <c r="F1400" s="473"/>
      <c r="G1400" s="473"/>
      <c r="H1400" s="473"/>
      <c r="I1400" s="428"/>
      <c r="J1400" s="463"/>
      <c r="K1400" s="478"/>
      <c r="L1400" s="420"/>
      <c r="M1400" s="420"/>
      <c r="N1400" s="424"/>
      <c r="O1400" s="424"/>
      <c r="P1400" s="424"/>
      <c r="Q1400" s="424"/>
      <c r="R1400" s="424"/>
      <c r="S1400" s="424"/>
      <c r="X1400" s="422"/>
      <c r="Y1400" s="422"/>
    </row>
    <row r="1401" spans="1:25" s="421" customFormat="1" x14ac:dyDescent="0.2">
      <c r="A1401" s="473"/>
      <c r="B1401" s="473"/>
      <c r="C1401" s="473"/>
      <c r="D1401" s="473"/>
      <c r="E1401" s="428"/>
      <c r="F1401" s="473"/>
      <c r="G1401" s="473"/>
      <c r="H1401" s="473"/>
      <c r="I1401" s="428"/>
      <c r="J1401" s="463"/>
      <c r="K1401" s="478"/>
      <c r="L1401" s="420"/>
      <c r="M1401" s="420"/>
      <c r="N1401" s="424"/>
      <c r="O1401" s="424"/>
      <c r="P1401" s="424"/>
      <c r="Q1401" s="424"/>
      <c r="R1401" s="424"/>
      <c r="S1401" s="424"/>
      <c r="X1401" s="422"/>
      <c r="Y1401" s="422"/>
    </row>
    <row r="1402" spans="1:25" s="421" customFormat="1" x14ac:dyDescent="0.2">
      <c r="A1402" s="473"/>
      <c r="B1402" s="473"/>
      <c r="C1402" s="473"/>
      <c r="D1402" s="473"/>
      <c r="E1402" s="428"/>
      <c r="F1402" s="473"/>
      <c r="G1402" s="473"/>
      <c r="H1402" s="473"/>
      <c r="I1402" s="428"/>
      <c r="J1402" s="463"/>
      <c r="K1402" s="478"/>
      <c r="L1402" s="420"/>
      <c r="M1402" s="420"/>
      <c r="N1402" s="424"/>
      <c r="O1402" s="424"/>
      <c r="P1402" s="424"/>
      <c r="Q1402" s="424"/>
      <c r="R1402" s="424"/>
      <c r="S1402" s="424"/>
      <c r="X1402" s="422"/>
      <c r="Y1402" s="422"/>
    </row>
    <row r="1403" spans="1:25" s="421" customFormat="1" x14ac:dyDescent="0.2">
      <c r="A1403" s="473"/>
      <c r="B1403" s="473"/>
      <c r="C1403" s="473"/>
      <c r="D1403" s="473"/>
      <c r="E1403" s="428"/>
      <c r="F1403" s="473"/>
      <c r="G1403" s="473"/>
      <c r="H1403" s="473"/>
      <c r="I1403" s="428"/>
      <c r="J1403" s="463"/>
      <c r="K1403" s="478"/>
      <c r="L1403" s="420"/>
      <c r="M1403" s="420"/>
      <c r="N1403" s="424"/>
      <c r="O1403" s="424"/>
      <c r="P1403" s="424"/>
      <c r="Q1403" s="424"/>
      <c r="R1403" s="424"/>
      <c r="S1403" s="424"/>
      <c r="X1403" s="422"/>
      <c r="Y1403" s="422"/>
    </row>
    <row r="1404" spans="1:25" s="421" customFormat="1" x14ac:dyDescent="0.2">
      <c r="A1404" s="473"/>
      <c r="B1404" s="473"/>
      <c r="C1404" s="473"/>
      <c r="D1404" s="473"/>
      <c r="E1404" s="428"/>
      <c r="F1404" s="473"/>
      <c r="G1404" s="473"/>
      <c r="H1404" s="473"/>
      <c r="I1404" s="428"/>
      <c r="J1404" s="463"/>
      <c r="K1404" s="478"/>
      <c r="L1404" s="420"/>
      <c r="M1404" s="420"/>
      <c r="N1404" s="424"/>
      <c r="O1404" s="424"/>
      <c r="P1404" s="424"/>
      <c r="Q1404" s="424"/>
      <c r="R1404" s="424"/>
      <c r="S1404" s="424"/>
      <c r="X1404" s="422"/>
      <c r="Y1404" s="422"/>
    </row>
    <row r="1405" spans="1:25" s="421" customFormat="1" x14ac:dyDescent="0.2">
      <c r="A1405" s="473"/>
      <c r="B1405" s="473"/>
      <c r="C1405" s="473"/>
      <c r="D1405" s="473"/>
      <c r="E1405" s="428"/>
      <c r="F1405" s="473"/>
      <c r="G1405" s="473"/>
      <c r="H1405" s="473"/>
      <c r="I1405" s="428"/>
      <c r="J1405" s="463"/>
      <c r="K1405" s="478"/>
      <c r="L1405" s="420"/>
      <c r="M1405" s="420"/>
      <c r="N1405" s="424"/>
      <c r="O1405" s="424"/>
      <c r="P1405" s="424"/>
      <c r="Q1405" s="424"/>
      <c r="R1405" s="424"/>
      <c r="S1405" s="424"/>
      <c r="X1405" s="422"/>
      <c r="Y1405" s="422"/>
    </row>
    <row r="1406" spans="1:25" s="421" customFormat="1" x14ac:dyDescent="0.2">
      <c r="A1406" s="473"/>
      <c r="B1406" s="473"/>
      <c r="C1406" s="473"/>
      <c r="D1406" s="473"/>
      <c r="E1406" s="428"/>
      <c r="F1406" s="473"/>
      <c r="G1406" s="473"/>
      <c r="H1406" s="473"/>
      <c r="I1406" s="428"/>
      <c r="J1406" s="463"/>
      <c r="K1406" s="478"/>
      <c r="L1406" s="420"/>
      <c r="M1406" s="420"/>
      <c r="N1406" s="424"/>
      <c r="O1406" s="424"/>
      <c r="P1406" s="424"/>
      <c r="Q1406" s="424"/>
      <c r="R1406" s="424"/>
      <c r="S1406" s="424"/>
      <c r="X1406" s="422"/>
      <c r="Y1406" s="422"/>
    </row>
    <row r="1407" spans="1:25" s="421" customFormat="1" x14ac:dyDescent="0.2">
      <c r="A1407" s="473"/>
      <c r="B1407" s="473"/>
      <c r="C1407" s="473"/>
      <c r="D1407" s="473"/>
      <c r="E1407" s="428"/>
      <c r="F1407" s="473"/>
      <c r="G1407" s="473"/>
      <c r="H1407" s="473"/>
      <c r="I1407" s="428"/>
      <c r="J1407" s="463"/>
      <c r="K1407" s="478"/>
      <c r="L1407" s="420"/>
      <c r="M1407" s="420"/>
      <c r="N1407" s="424"/>
      <c r="O1407" s="424"/>
      <c r="P1407" s="424"/>
      <c r="Q1407" s="424"/>
      <c r="R1407" s="424"/>
      <c r="S1407" s="424"/>
      <c r="X1407" s="422"/>
      <c r="Y1407" s="422"/>
    </row>
    <row r="1408" spans="1:25" s="421" customFormat="1" x14ac:dyDescent="0.2">
      <c r="A1408" s="473"/>
      <c r="B1408" s="473"/>
      <c r="C1408" s="473"/>
      <c r="D1408" s="473"/>
      <c r="E1408" s="428"/>
      <c r="F1408" s="473"/>
      <c r="G1408" s="473"/>
      <c r="H1408" s="473"/>
      <c r="I1408" s="428"/>
      <c r="J1408" s="463"/>
      <c r="K1408" s="478"/>
      <c r="L1408" s="420"/>
      <c r="M1408" s="420"/>
      <c r="N1408" s="424"/>
      <c r="O1408" s="424"/>
      <c r="P1408" s="424"/>
      <c r="Q1408" s="424"/>
      <c r="R1408" s="424"/>
      <c r="S1408" s="424"/>
      <c r="X1408" s="422"/>
      <c r="Y1408" s="422"/>
    </row>
    <row r="1409" spans="1:25" s="421" customFormat="1" x14ac:dyDescent="0.2">
      <c r="A1409" s="473"/>
      <c r="B1409" s="473"/>
      <c r="C1409" s="473"/>
      <c r="D1409" s="473"/>
      <c r="E1409" s="428"/>
      <c r="F1409" s="473"/>
      <c r="G1409" s="473"/>
      <c r="H1409" s="473"/>
      <c r="I1409" s="428"/>
      <c r="J1409" s="463"/>
      <c r="K1409" s="478"/>
      <c r="L1409" s="420"/>
      <c r="M1409" s="420"/>
      <c r="N1409" s="424"/>
      <c r="O1409" s="424"/>
      <c r="P1409" s="424"/>
      <c r="Q1409" s="424"/>
      <c r="R1409" s="424"/>
      <c r="S1409" s="424"/>
      <c r="X1409" s="422"/>
      <c r="Y1409" s="422"/>
    </row>
    <row r="1410" spans="1:25" s="421" customFormat="1" x14ac:dyDescent="0.2">
      <c r="A1410" s="473"/>
      <c r="B1410" s="473"/>
      <c r="C1410" s="473"/>
      <c r="D1410" s="473"/>
      <c r="E1410" s="428"/>
      <c r="F1410" s="473"/>
      <c r="G1410" s="473"/>
      <c r="H1410" s="473"/>
      <c r="I1410" s="428"/>
      <c r="J1410" s="463"/>
      <c r="K1410" s="478"/>
      <c r="L1410" s="420"/>
      <c r="M1410" s="420"/>
      <c r="N1410" s="424"/>
      <c r="O1410" s="424"/>
      <c r="P1410" s="424"/>
      <c r="Q1410" s="424"/>
      <c r="R1410" s="424"/>
      <c r="S1410" s="424"/>
      <c r="X1410" s="422"/>
      <c r="Y1410" s="422"/>
    </row>
    <row r="1411" spans="1:25" s="421" customFormat="1" x14ac:dyDescent="0.2">
      <c r="A1411" s="473"/>
      <c r="B1411" s="473"/>
      <c r="C1411" s="473"/>
      <c r="D1411" s="473"/>
      <c r="E1411" s="428"/>
      <c r="F1411" s="473"/>
      <c r="G1411" s="473"/>
      <c r="H1411" s="473"/>
      <c r="I1411" s="428"/>
      <c r="J1411" s="463"/>
      <c r="K1411" s="478"/>
      <c r="L1411" s="420"/>
      <c r="M1411" s="420"/>
      <c r="N1411" s="424"/>
      <c r="O1411" s="424"/>
      <c r="P1411" s="424"/>
      <c r="Q1411" s="424"/>
      <c r="R1411" s="424"/>
      <c r="S1411" s="424"/>
      <c r="X1411" s="422"/>
      <c r="Y1411" s="422"/>
    </row>
    <row r="1412" spans="1:25" s="421" customFormat="1" x14ac:dyDescent="0.2">
      <c r="A1412" s="473"/>
      <c r="B1412" s="473"/>
      <c r="C1412" s="473"/>
      <c r="D1412" s="473"/>
      <c r="E1412" s="428"/>
      <c r="F1412" s="473"/>
      <c r="G1412" s="473"/>
      <c r="H1412" s="473"/>
      <c r="I1412" s="428"/>
      <c r="J1412" s="463"/>
      <c r="K1412" s="478"/>
      <c r="L1412" s="420"/>
      <c r="M1412" s="420"/>
      <c r="N1412" s="424"/>
      <c r="O1412" s="424"/>
      <c r="P1412" s="424"/>
      <c r="Q1412" s="424"/>
      <c r="R1412" s="424"/>
      <c r="S1412" s="424"/>
      <c r="X1412" s="422"/>
      <c r="Y1412" s="422"/>
    </row>
    <row r="1413" spans="1:25" s="421" customFormat="1" x14ac:dyDescent="0.2">
      <c r="A1413" s="473"/>
      <c r="B1413" s="473"/>
      <c r="C1413" s="473"/>
      <c r="D1413" s="473"/>
      <c r="E1413" s="428"/>
      <c r="F1413" s="473"/>
      <c r="G1413" s="473"/>
      <c r="H1413" s="473"/>
      <c r="I1413" s="428"/>
      <c r="J1413" s="463"/>
      <c r="K1413" s="478"/>
      <c r="L1413" s="420"/>
      <c r="M1413" s="420"/>
      <c r="N1413" s="424"/>
      <c r="O1413" s="424"/>
      <c r="P1413" s="424"/>
      <c r="Q1413" s="424"/>
      <c r="R1413" s="424"/>
      <c r="S1413" s="424"/>
      <c r="X1413" s="422"/>
      <c r="Y1413" s="422"/>
    </row>
    <row r="1414" spans="1:25" s="421" customFormat="1" x14ac:dyDescent="0.2">
      <c r="A1414" s="473"/>
      <c r="B1414" s="473"/>
      <c r="C1414" s="473"/>
      <c r="D1414" s="473"/>
      <c r="E1414" s="428"/>
      <c r="F1414" s="473"/>
      <c r="G1414" s="473"/>
      <c r="H1414" s="473"/>
      <c r="I1414" s="428"/>
      <c r="J1414" s="463"/>
      <c r="K1414" s="478"/>
      <c r="L1414" s="420"/>
      <c r="M1414" s="420"/>
      <c r="N1414" s="424"/>
      <c r="O1414" s="424"/>
      <c r="P1414" s="424"/>
      <c r="Q1414" s="424"/>
      <c r="R1414" s="424"/>
      <c r="S1414" s="424"/>
      <c r="X1414" s="422"/>
      <c r="Y1414" s="422"/>
    </row>
    <row r="1415" spans="1:25" s="421" customFormat="1" x14ac:dyDescent="0.2">
      <c r="A1415" s="473"/>
      <c r="B1415" s="473"/>
      <c r="C1415" s="473"/>
      <c r="D1415" s="473"/>
      <c r="E1415" s="428"/>
      <c r="F1415" s="473"/>
      <c r="G1415" s="473"/>
      <c r="H1415" s="473"/>
      <c r="I1415" s="428"/>
      <c r="J1415" s="463"/>
      <c r="K1415" s="478"/>
      <c r="L1415" s="420"/>
      <c r="M1415" s="420"/>
      <c r="N1415" s="424"/>
      <c r="O1415" s="424"/>
      <c r="P1415" s="424"/>
      <c r="Q1415" s="424"/>
      <c r="R1415" s="424"/>
      <c r="S1415" s="424"/>
      <c r="X1415" s="422"/>
      <c r="Y1415" s="422"/>
    </row>
    <row r="1416" spans="1:25" s="421" customFormat="1" x14ac:dyDescent="0.2">
      <c r="A1416" s="473"/>
      <c r="B1416" s="473"/>
      <c r="C1416" s="473"/>
      <c r="D1416" s="473"/>
      <c r="E1416" s="428"/>
      <c r="F1416" s="473"/>
      <c r="G1416" s="473"/>
      <c r="H1416" s="473"/>
      <c r="I1416" s="428"/>
      <c r="J1416" s="463"/>
      <c r="K1416" s="478"/>
      <c r="L1416" s="420"/>
      <c r="M1416" s="420"/>
      <c r="N1416" s="424"/>
      <c r="O1416" s="424"/>
      <c r="P1416" s="424"/>
      <c r="Q1416" s="424"/>
      <c r="R1416" s="424"/>
      <c r="S1416" s="424"/>
      <c r="X1416" s="422"/>
      <c r="Y1416" s="422"/>
    </row>
    <row r="1417" spans="1:25" s="421" customFormat="1" x14ac:dyDescent="0.2">
      <c r="A1417" s="473"/>
      <c r="B1417" s="473"/>
      <c r="C1417" s="473"/>
      <c r="D1417" s="473"/>
      <c r="E1417" s="428"/>
      <c r="F1417" s="473"/>
      <c r="G1417" s="473"/>
      <c r="H1417" s="473"/>
      <c r="I1417" s="428"/>
      <c r="J1417" s="463"/>
      <c r="K1417" s="478"/>
      <c r="L1417" s="420"/>
      <c r="M1417" s="420"/>
      <c r="N1417" s="424"/>
      <c r="O1417" s="424"/>
      <c r="P1417" s="424"/>
      <c r="Q1417" s="424"/>
      <c r="R1417" s="424"/>
      <c r="S1417" s="424"/>
      <c r="X1417" s="422"/>
      <c r="Y1417" s="422"/>
    </row>
    <row r="1418" spans="1:25" s="421" customFormat="1" x14ac:dyDescent="0.2">
      <c r="A1418" s="473"/>
      <c r="B1418" s="473"/>
      <c r="C1418" s="473"/>
      <c r="D1418" s="473"/>
      <c r="E1418" s="428"/>
      <c r="F1418" s="473"/>
      <c r="G1418" s="473"/>
      <c r="H1418" s="473"/>
      <c r="I1418" s="428"/>
      <c r="J1418" s="463"/>
      <c r="K1418" s="478"/>
      <c r="L1418" s="420"/>
      <c r="M1418" s="420"/>
      <c r="N1418" s="424"/>
      <c r="O1418" s="424"/>
      <c r="P1418" s="424"/>
      <c r="Q1418" s="424"/>
      <c r="R1418" s="424"/>
      <c r="S1418" s="424"/>
      <c r="X1418" s="422"/>
      <c r="Y1418" s="422"/>
    </row>
    <row r="1419" spans="1:25" s="421" customFormat="1" x14ac:dyDescent="0.2">
      <c r="A1419" s="473"/>
      <c r="B1419" s="473"/>
      <c r="C1419" s="473"/>
      <c r="D1419" s="473"/>
      <c r="E1419" s="428"/>
      <c r="F1419" s="473"/>
      <c r="G1419" s="473"/>
      <c r="H1419" s="473"/>
      <c r="I1419" s="428"/>
      <c r="J1419" s="463"/>
      <c r="K1419" s="478"/>
      <c r="L1419" s="420"/>
      <c r="M1419" s="420"/>
      <c r="N1419" s="424"/>
      <c r="O1419" s="424"/>
      <c r="P1419" s="424"/>
      <c r="Q1419" s="424"/>
      <c r="R1419" s="424"/>
      <c r="S1419" s="424"/>
      <c r="X1419" s="422"/>
      <c r="Y1419" s="422"/>
    </row>
    <row r="1420" spans="1:25" s="421" customFormat="1" x14ac:dyDescent="0.2">
      <c r="A1420" s="473"/>
      <c r="B1420" s="473"/>
      <c r="C1420" s="473"/>
      <c r="D1420" s="473"/>
      <c r="E1420" s="428"/>
      <c r="F1420" s="473"/>
      <c r="G1420" s="473"/>
      <c r="H1420" s="473"/>
      <c r="I1420" s="428"/>
      <c r="J1420" s="463"/>
      <c r="K1420" s="478"/>
      <c r="L1420" s="420"/>
      <c r="M1420" s="420"/>
      <c r="N1420" s="424"/>
      <c r="O1420" s="424"/>
      <c r="P1420" s="424"/>
      <c r="Q1420" s="424"/>
      <c r="R1420" s="424"/>
      <c r="S1420" s="424"/>
      <c r="X1420" s="422"/>
      <c r="Y1420" s="422"/>
    </row>
    <row r="1421" spans="1:25" s="421" customFormat="1" x14ac:dyDescent="0.2">
      <c r="A1421" s="473"/>
      <c r="B1421" s="473"/>
      <c r="C1421" s="473"/>
      <c r="D1421" s="473"/>
      <c r="E1421" s="428"/>
      <c r="F1421" s="473"/>
      <c r="G1421" s="473"/>
      <c r="H1421" s="473"/>
      <c r="I1421" s="428"/>
      <c r="J1421" s="463"/>
      <c r="K1421" s="478"/>
      <c r="L1421" s="420"/>
      <c r="M1421" s="420"/>
      <c r="N1421" s="424"/>
      <c r="O1421" s="424"/>
      <c r="P1421" s="424"/>
      <c r="Q1421" s="424"/>
      <c r="R1421" s="424"/>
      <c r="S1421" s="424"/>
      <c r="X1421" s="422"/>
      <c r="Y1421" s="422"/>
    </row>
    <row r="1422" spans="1:25" s="421" customFormat="1" x14ac:dyDescent="0.2">
      <c r="A1422" s="473"/>
      <c r="B1422" s="473"/>
      <c r="C1422" s="473"/>
      <c r="D1422" s="473"/>
      <c r="E1422" s="428"/>
      <c r="F1422" s="473"/>
      <c r="G1422" s="473"/>
      <c r="H1422" s="473"/>
      <c r="I1422" s="428"/>
      <c r="J1422" s="463"/>
      <c r="K1422" s="478"/>
      <c r="L1422" s="420"/>
      <c r="M1422" s="420"/>
      <c r="N1422" s="424"/>
      <c r="O1422" s="424"/>
      <c r="P1422" s="424"/>
      <c r="Q1422" s="424"/>
      <c r="R1422" s="424"/>
      <c r="S1422" s="424"/>
      <c r="X1422" s="422"/>
      <c r="Y1422" s="422"/>
    </row>
    <row r="1423" spans="1:25" s="421" customFormat="1" x14ac:dyDescent="0.2">
      <c r="A1423" s="473"/>
      <c r="B1423" s="473"/>
      <c r="C1423" s="473"/>
      <c r="D1423" s="473"/>
      <c r="E1423" s="428"/>
      <c r="F1423" s="473"/>
      <c r="G1423" s="473"/>
      <c r="H1423" s="473"/>
      <c r="I1423" s="428"/>
      <c r="J1423" s="463"/>
      <c r="K1423" s="478"/>
      <c r="L1423" s="420"/>
      <c r="M1423" s="420"/>
      <c r="N1423" s="424"/>
      <c r="O1423" s="424"/>
      <c r="P1423" s="424"/>
      <c r="Q1423" s="424"/>
      <c r="R1423" s="424"/>
      <c r="S1423" s="424"/>
      <c r="X1423" s="422"/>
      <c r="Y1423" s="422"/>
    </row>
    <row r="1424" spans="1:25" s="421" customFormat="1" x14ac:dyDescent="0.2">
      <c r="A1424" s="473"/>
      <c r="B1424" s="473"/>
      <c r="C1424" s="473"/>
      <c r="D1424" s="473"/>
      <c r="E1424" s="428"/>
      <c r="F1424" s="473"/>
      <c r="G1424" s="473"/>
      <c r="H1424" s="473"/>
      <c r="I1424" s="428"/>
      <c r="J1424" s="463"/>
      <c r="K1424" s="478"/>
      <c r="L1424" s="420"/>
      <c r="M1424" s="420"/>
      <c r="N1424" s="424"/>
      <c r="O1424" s="424"/>
      <c r="P1424" s="424"/>
      <c r="Q1424" s="424"/>
      <c r="R1424" s="424"/>
      <c r="S1424" s="424"/>
      <c r="X1424" s="422"/>
      <c r="Y1424" s="422"/>
    </row>
    <row r="1425" spans="1:25" s="421" customFormat="1" x14ac:dyDescent="0.2">
      <c r="A1425" s="473"/>
      <c r="B1425" s="473"/>
      <c r="C1425" s="473"/>
      <c r="D1425" s="473"/>
      <c r="E1425" s="428"/>
      <c r="F1425" s="473"/>
      <c r="G1425" s="473"/>
      <c r="H1425" s="473"/>
      <c r="I1425" s="428"/>
      <c r="J1425" s="463"/>
      <c r="K1425" s="478"/>
      <c r="L1425" s="420"/>
      <c r="M1425" s="420"/>
      <c r="N1425" s="424"/>
      <c r="O1425" s="424"/>
      <c r="P1425" s="424"/>
      <c r="Q1425" s="424"/>
      <c r="R1425" s="424"/>
      <c r="S1425" s="424"/>
      <c r="X1425" s="422"/>
      <c r="Y1425" s="422"/>
    </row>
    <row r="1426" spans="1:25" s="421" customFormat="1" x14ac:dyDescent="0.2">
      <c r="A1426" s="473"/>
      <c r="B1426" s="473"/>
      <c r="C1426" s="473"/>
      <c r="D1426" s="473"/>
      <c r="E1426" s="428"/>
      <c r="F1426" s="473"/>
      <c r="G1426" s="473"/>
      <c r="H1426" s="473"/>
      <c r="I1426" s="428"/>
      <c r="J1426" s="463"/>
      <c r="K1426" s="478"/>
      <c r="L1426" s="420"/>
      <c r="M1426" s="420"/>
      <c r="N1426" s="424"/>
      <c r="O1426" s="424"/>
      <c r="P1426" s="424"/>
      <c r="Q1426" s="424"/>
      <c r="R1426" s="424"/>
      <c r="S1426" s="424"/>
      <c r="X1426" s="422"/>
      <c r="Y1426" s="422"/>
    </row>
    <row r="1427" spans="1:25" s="421" customFormat="1" x14ac:dyDescent="0.2">
      <c r="A1427" s="473"/>
      <c r="B1427" s="473"/>
      <c r="C1427" s="473"/>
      <c r="D1427" s="473"/>
      <c r="E1427" s="428"/>
      <c r="F1427" s="473"/>
      <c r="G1427" s="473"/>
      <c r="H1427" s="473"/>
      <c r="I1427" s="428"/>
      <c r="J1427" s="463"/>
      <c r="K1427" s="478"/>
      <c r="L1427" s="420"/>
      <c r="M1427" s="420"/>
      <c r="N1427" s="424"/>
      <c r="O1427" s="424"/>
      <c r="P1427" s="424"/>
      <c r="Q1427" s="424"/>
      <c r="R1427" s="424"/>
      <c r="S1427" s="424"/>
      <c r="X1427" s="422"/>
      <c r="Y1427" s="422"/>
    </row>
    <row r="1428" spans="1:25" s="421" customFormat="1" x14ac:dyDescent="0.2">
      <c r="A1428" s="473"/>
      <c r="B1428" s="473"/>
      <c r="C1428" s="473"/>
      <c r="D1428" s="473"/>
      <c r="E1428" s="428"/>
      <c r="F1428" s="473"/>
      <c r="G1428" s="473"/>
      <c r="H1428" s="473"/>
      <c r="I1428" s="428"/>
      <c r="J1428" s="463"/>
      <c r="K1428" s="478"/>
      <c r="L1428" s="420"/>
      <c r="M1428" s="420"/>
      <c r="N1428" s="424"/>
      <c r="O1428" s="424"/>
      <c r="P1428" s="424"/>
      <c r="Q1428" s="424"/>
      <c r="R1428" s="424"/>
      <c r="S1428" s="424"/>
      <c r="X1428" s="422"/>
      <c r="Y1428" s="422"/>
    </row>
    <row r="1429" spans="1:25" s="421" customFormat="1" x14ac:dyDescent="0.2">
      <c r="A1429" s="473"/>
      <c r="B1429" s="473"/>
      <c r="C1429" s="473"/>
      <c r="D1429" s="473"/>
      <c r="E1429" s="428"/>
      <c r="F1429" s="473"/>
      <c r="G1429" s="473"/>
      <c r="H1429" s="473"/>
      <c r="I1429" s="428"/>
      <c r="J1429" s="463"/>
      <c r="K1429" s="478"/>
      <c r="L1429" s="420"/>
      <c r="M1429" s="420"/>
      <c r="N1429" s="424"/>
      <c r="O1429" s="424"/>
      <c r="P1429" s="424"/>
      <c r="Q1429" s="424"/>
      <c r="R1429" s="424"/>
      <c r="S1429" s="424"/>
      <c r="X1429" s="422"/>
      <c r="Y1429" s="422"/>
    </row>
    <row r="1430" spans="1:25" s="421" customFormat="1" x14ac:dyDescent="0.2">
      <c r="A1430" s="473"/>
      <c r="B1430" s="473"/>
      <c r="C1430" s="473"/>
      <c r="D1430" s="473"/>
      <c r="E1430" s="428"/>
      <c r="F1430" s="473"/>
      <c r="G1430" s="473"/>
      <c r="H1430" s="473"/>
      <c r="I1430" s="428"/>
      <c r="J1430" s="463"/>
      <c r="K1430" s="478"/>
      <c r="L1430" s="420"/>
      <c r="M1430" s="420"/>
      <c r="N1430" s="424"/>
      <c r="O1430" s="424"/>
      <c r="P1430" s="424"/>
      <c r="Q1430" s="424"/>
      <c r="R1430" s="424"/>
      <c r="S1430" s="424"/>
      <c r="X1430" s="422"/>
      <c r="Y1430" s="422"/>
    </row>
    <row r="1431" spans="1:25" s="421" customFormat="1" x14ac:dyDescent="0.2">
      <c r="A1431" s="473"/>
      <c r="B1431" s="473"/>
      <c r="C1431" s="473"/>
      <c r="D1431" s="473"/>
      <c r="E1431" s="428"/>
      <c r="F1431" s="473"/>
      <c r="G1431" s="473"/>
      <c r="H1431" s="473"/>
      <c r="I1431" s="428"/>
      <c r="J1431" s="463"/>
      <c r="K1431" s="478"/>
      <c r="L1431" s="420"/>
      <c r="M1431" s="420"/>
      <c r="N1431" s="424"/>
      <c r="O1431" s="424"/>
      <c r="P1431" s="424"/>
      <c r="Q1431" s="424"/>
      <c r="R1431" s="424"/>
      <c r="S1431" s="424"/>
      <c r="X1431" s="422"/>
      <c r="Y1431" s="422"/>
    </row>
    <row r="1432" spans="1:25" s="421" customFormat="1" x14ac:dyDescent="0.2">
      <c r="A1432" s="473"/>
      <c r="B1432" s="473"/>
      <c r="C1432" s="473"/>
      <c r="D1432" s="473"/>
      <c r="E1432" s="428"/>
      <c r="F1432" s="473"/>
      <c r="G1432" s="473"/>
      <c r="H1432" s="473"/>
      <c r="I1432" s="428"/>
      <c r="J1432" s="463"/>
      <c r="K1432" s="478"/>
      <c r="L1432" s="420"/>
      <c r="M1432" s="420"/>
      <c r="N1432" s="424"/>
      <c r="O1432" s="424"/>
      <c r="P1432" s="424"/>
      <c r="Q1432" s="424"/>
      <c r="R1432" s="424"/>
      <c r="S1432" s="424"/>
      <c r="X1432" s="422"/>
      <c r="Y1432" s="422"/>
    </row>
    <row r="1433" spans="1:25" s="421" customFormat="1" x14ac:dyDescent="0.2">
      <c r="A1433" s="473"/>
      <c r="B1433" s="473"/>
      <c r="C1433" s="473"/>
      <c r="D1433" s="473"/>
      <c r="E1433" s="428"/>
      <c r="F1433" s="473"/>
      <c r="G1433" s="473"/>
      <c r="H1433" s="473"/>
      <c r="I1433" s="428"/>
      <c r="J1433" s="463"/>
      <c r="K1433" s="478"/>
      <c r="L1433" s="420"/>
      <c r="M1433" s="420"/>
      <c r="N1433" s="424"/>
      <c r="O1433" s="424"/>
      <c r="P1433" s="424"/>
      <c r="Q1433" s="424"/>
      <c r="R1433" s="424"/>
      <c r="S1433" s="424"/>
      <c r="X1433" s="422"/>
      <c r="Y1433" s="422"/>
    </row>
    <row r="1434" spans="1:25" s="421" customFormat="1" x14ac:dyDescent="0.2">
      <c r="A1434" s="473"/>
      <c r="B1434" s="473"/>
      <c r="C1434" s="473"/>
      <c r="D1434" s="473"/>
      <c r="E1434" s="428"/>
      <c r="F1434" s="473"/>
      <c r="G1434" s="473"/>
      <c r="H1434" s="473"/>
      <c r="I1434" s="428"/>
      <c r="J1434" s="463"/>
      <c r="K1434" s="478"/>
      <c r="L1434" s="420"/>
      <c r="M1434" s="420"/>
      <c r="N1434" s="424"/>
      <c r="O1434" s="424"/>
      <c r="P1434" s="424"/>
      <c r="Q1434" s="424"/>
      <c r="R1434" s="424"/>
      <c r="S1434" s="424"/>
      <c r="X1434" s="422"/>
      <c r="Y1434" s="422"/>
    </row>
    <row r="1435" spans="1:25" s="421" customFormat="1" x14ac:dyDescent="0.2">
      <c r="A1435" s="473"/>
      <c r="B1435" s="473"/>
      <c r="C1435" s="473"/>
      <c r="D1435" s="473"/>
      <c r="E1435" s="428"/>
      <c r="F1435" s="473"/>
      <c r="G1435" s="473"/>
      <c r="H1435" s="473"/>
      <c r="I1435" s="428"/>
      <c r="J1435" s="463"/>
      <c r="K1435" s="478"/>
      <c r="L1435" s="420"/>
      <c r="M1435" s="420"/>
      <c r="N1435" s="424"/>
      <c r="O1435" s="424"/>
      <c r="P1435" s="424"/>
      <c r="Q1435" s="424"/>
      <c r="R1435" s="424"/>
      <c r="S1435" s="424"/>
      <c r="X1435" s="422"/>
      <c r="Y1435" s="422"/>
    </row>
    <row r="1436" spans="1:25" s="421" customFormat="1" x14ac:dyDescent="0.2">
      <c r="A1436" s="473"/>
      <c r="B1436" s="473"/>
      <c r="C1436" s="473"/>
      <c r="D1436" s="473"/>
      <c r="E1436" s="428"/>
      <c r="F1436" s="473"/>
      <c r="G1436" s="473"/>
      <c r="H1436" s="473"/>
      <c r="I1436" s="428"/>
      <c r="J1436" s="463"/>
      <c r="K1436" s="478"/>
      <c r="L1436" s="420"/>
      <c r="M1436" s="420"/>
      <c r="N1436" s="424"/>
      <c r="O1436" s="424"/>
      <c r="P1436" s="424"/>
      <c r="Q1436" s="424"/>
      <c r="R1436" s="424"/>
      <c r="S1436" s="424"/>
      <c r="X1436" s="422"/>
      <c r="Y1436" s="422"/>
    </row>
    <row r="1437" spans="1:25" s="421" customFormat="1" x14ac:dyDescent="0.2">
      <c r="A1437" s="473"/>
      <c r="B1437" s="473"/>
      <c r="C1437" s="473"/>
      <c r="D1437" s="473"/>
      <c r="E1437" s="428"/>
      <c r="F1437" s="473"/>
      <c r="G1437" s="473"/>
      <c r="H1437" s="473"/>
      <c r="I1437" s="428"/>
      <c r="J1437" s="463"/>
      <c r="K1437" s="478"/>
      <c r="L1437" s="420"/>
      <c r="M1437" s="420"/>
      <c r="N1437" s="424"/>
      <c r="O1437" s="424"/>
      <c r="P1437" s="424"/>
      <c r="Q1437" s="424"/>
      <c r="R1437" s="424"/>
      <c r="S1437" s="424"/>
      <c r="X1437" s="422"/>
      <c r="Y1437" s="422"/>
    </row>
    <row r="1438" spans="1:25" s="421" customFormat="1" x14ac:dyDescent="0.2">
      <c r="A1438" s="473"/>
      <c r="B1438" s="473"/>
      <c r="C1438" s="473"/>
      <c r="D1438" s="473"/>
      <c r="E1438" s="428"/>
      <c r="F1438" s="473"/>
      <c r="G1438" s="473"/>
      <c r="H1438" s="473"/>
      <c r="I1438" s="428"/>
      <c r="J1438" s="463"/>
      <c r="K1438" s="478"/>
      <c r="L1438" s="420"/>
      <c r="M1438" s="420"/>
      <c r="N1438" s="424"/>
      <c r="O1438" s="424"/>
      <c r="P1438" s="424"/>
      <c r="Q1438" s="424"/>
      <c r="R1438" s="424"/>
      <c r="S1438" s="424"/>
      <c r="X1438" s="422"/>
      <c r="Y1438" s="422"/>
    </row>
    <row r="1439" spans="1:25" s="421" customFormat="1" x14ac:dyDescent="0.2">
      <c r="A1439" s="473"/>
      <c r="B1439" s="473"/>
      <c r="C1439" s="473"/>
      <c r="D1439" s="473"/>
      <c r="E1439" s="428"/>
      <c r="F1439" s="473"/>
      <c r="G1439" s="473"/>
      <c r="H1439" s="473"/>
      <c r="I1439" s="428"/>
      <c r="J1439" s="463"/>
      <c r="K1439" s="478"/>
      <c r="L1439" s="420"/>
      <c r="M1439" s="420"/>
      <c r="N1439" s="424"/>
      <c r="O1439" s="424"/>
      <c r="P1439" s="424"/>
      <c r="Q1439" s="424"/>
      <c r="R1439" s="424"/>
      <c r="S1439" s="424"/>
      <c r="X1439" s="422"/>
      <c r="Y1439" s="422"/>
    </row>
    <row r="1440" spans="1:25" s="421" customFormat="1" x14ac:dyDescent="0.2">
      <c r="A1440" s="473"/>
      <c r="B1440" s="473"/>
      <c r="C1440" s="473"/>
      <c r="D1440" s="473"/>
      <c r="E1440" s="428"/>
      <c r="F1440" s="473"/>
      <c r="G1440" s="473"/>
      <c r="H1440" s="473"/>
      <c r="I1440" s="428"/>
      <c r="J1440" s="463"/>
      <c r="K1440" s="478"/>
      <c r="L1440" s="420"/>
      <c r="M1440" s="420"/>
      <c r="N1440" s="424"/>
      <c r="O1440" s="424"/>
      <c r="P1440" s="424"/>
      <c r="Q1440" s="424"/>
      <c r="R1440" s="424"/>
      <c r="S1440" s="424"/>
      <c r="X1440" s="422"/>
      <c r="Y1440" s="422"/>
    </row>
    <row r="1441" spans="1:25" s="421" customFormat="1" x14ac:dyDescent="0.2">
      <c r="A1441" s="473"/>
      <c r="B1441" s="473"/>
      <c r="C1441" s="473"/>
      <c r="D1441" s="473"/>
      <c r="E1441" s="428"/>
      <c r="F1441" s="473"/>
      <c r="G1441" s="473"/>
      <c r="H1441" s="473"/>
      <c r="I1441" s="428"/>
      <c r="J1441" s="463"/>
      <c r="K1441" s="478"/>
      <c r="L1441" s="420"/>
      <c r="M1441" s="420"/>
      <c r="N1441" s="424"/>
      <c r="O1441" s="424"/>
      <c r="P1441" s="424"/>
      <c r="Q1441" s="424"/>
      <c r="R1441" s="424"/>
      <c r="S1441" s="424"/>
      <c r="X1441" s="422"/>
      <c r="Y1441" s="422"/>
    </row>
    <row r="1442" spans="1:25" s="421" customFormat="1" x14ac:dyDescent="0.2">
      <c r="A1442" s="473"/>
      <c r="B1442" s="473"/>
      <c r="C1442" s="473"/>
      <c r="D1442" s="473"/>
      <c r="E1442" s="428"/>
      <c r="F1442" s="473"/>
      <c r="G1442" s="473"/>
      <c r="H1442" s="473"/>
      <c r="I1442" s="428"/>
      <c r="J1442" s="463"/>
      <c r="K1442" s="478"/>
      <c r="L1442" s="420"/>
      <c r="M1442" s="420"/>
      <c r="N1442" s="424"/>
      <c r="O1442" s="424"/>
      <c r="P1442" s="424"/>
      <c r="Q1442" s="424"/>
      <c r="R1442" s="424"/>
      <c r="S1442" s="424"/>
      <c r="X1442" s="422"/>
      <c r="Y1442" s="422"/>
    </row>
    <row r="1443" spans="1:25" s="421" customFormat="1" x14ac:dyDescent="0.2">
      <c r="A1443" s="473"/>
      <c r="B1443" s="473"/>
      <c r="C1443" s="473"/>
      <c r="D1443" s="473"/>
      <c r="E1443" s="428"/>
      <c r="F1443" s="473"/>
      <c r="G1443" s="473"/>
      <c r="H1443" s="473"/>
      <c r="I1443" s="428"/>
      <c r="J1443" s="463"/>
      <c r="K1443" s="478"/>
      <c r="L1443" s="420"/>
      <c r="M1443" s="420"/>
      <c r="N1443" s="424"/>
      <c r="O1443" s="424"/>
      <c r="P1443" s="424"/>
      <c r="Q1443" s="424"/>
      <c r="R1443" s="424"/>
      <c r="S1443" s="424"/>
      <c r="X1443" s="422"/>
      <c r="Y1443" s="422"/>
    </row>
    <row r="1444" spans="1:25" s="421" customFormat="1" x14ac:dyDescent="0.2">
      <c r="A1444" s="473"/>
      <c r="B1444" s="473"/>
      <c r="C1444" s="473"/>
      <c r="D1444" s="473"/>
      <c r="E1444" s="428"/>
      <c r="F1444" s="473"/>
      <c r="G1444" s="473"/>
      <c r="H1444" s="473"/>
      <c r="I1444" s="428"/>
      <c r="J1444" s="463"/>
      <c r="K1444" s="478"/>
      <c r="L1444" s="420"/>
      <c r="M1444" s="420"/>
      <c r="N1444" s="424"/>
      <c r="O1444" s="424"/>
      <c r="P1444" s="424"/>
      <c r="Q1444" s="424"/>
      <c r="R1444" s="424"/>
      <c r="S1444" s="424"/>
      <c r="X1444" s="422"/>
      <c r="Y1444" s="422"/>
    </row>
    <row r="1445" spans="1:25" s="421" customFormat="1" x14ac:dyDescent="0.2">
      <c r="A1445" s="473"/>
      <c r="B1445" s="473"/>
      <c r="C1445" s="473"/>
      <c r="D1445" s="473"/>
      <c r="E1445" s="428"/>
      <c r="F1445" s="473"/>
      <c r="G1445" s="473"/>
      <c r="H1445" s="473"/>
      <c r="I1445" s="428"/>
      <c r="J1445" s="463"/>
      <c r="K1445" s="478"/>
      <c r="L1445" s="420"/>
      <c r="M1445" s="420"/>
      <c r="N1445" s="424"/>
      <c r="O1445" s="424"/>
      <c r="P1445" s="424"/>
      <c r="Q1445" s="424"/>
      <c r="R1445" s="424"/>
      <c r="S1445" s="424"/>
      <c r="X1445" s="422"/>
      <c r="Y1445" s="422"/>
    </row>
    <row r="1446" spans="1:25" s="421" customFormat="1" x14ac:dyDescent="0.2">
      <c r="A1446" s="473"/>
      <c r="B1446" s="473"/>
      <c r="C1446" s="473"/>
      <c r="D1446" s="473"/>
      <c r="E1446" s="428"/>
      <c r="F1446" s="473"/>
      <c r="G1446" s="473"/>
      <c r="H1446" s="473"/>
      <c r="I1446" s="428"/>
      <c r="J1446" s="463"/>
      <c r="K1446" s="478"/>
      <c r="L1446" s="420"/>
      <c r="M1446" s="420"/>
      <c r="N1446" s="424"/>
      <c r="O1446" s="424"/>
      <c r="P1446" s="424"/>
      <c r="Q1446" s="424"/>
      <c r="R1446" s="424"/>
      <c r="S1446" s="424"/>
      <c r="X1446" s="422"/>
      <c r="Y1446" s="422"/>
    </row>
    <row r="1447" spans="1:25" s="421" customFormat="1" x14ac:dyDescent="0.2">
      <c r="A1447" s="473"/>
      <c r="B1447" s="473"/>
      <c r="C1447" s="473"/>
      <c r="D1447" s="473"/>
      <c r="E1447" s="428"/>
      <c r="F1447" s="473"/>
      <c r="G1447" s="473"/>
      <c r="H1447" s="473"/>
      <c r="I1447" s="428"/>
      <c r="J1447" s="463"/>
      <c r="K1447" s="478"/>
      <c r="L1447" s="420"/>
      <c r="M1447" s="420"/>
      <c r="N1447" s="424"/>
      <c r="O1447" s="424"/>
      <c r="P1447" s="424"/>
      <c r="Q1447" s="424"/>
      <c r="R1447" s="424"/>
      <c r="S1447" s="424"/>
      <c r="X1447" s="422"/>
      <c r="Y1447" s="422"/>
    </row>
    <row r="1448" spans="1:25" s="421" customFormat="1" x14ac:dyDescent="0.2">
      <c r="A1448" s="473"/>
      <c r="B1448" s="473"/>
      <c r="C1448" s="473"/>
      <c r="D1448" s="473"/>
      <c r="E1448" s="428"/>
      <c r="F1448" s="473"/>
      <c r="G1448" s="473"/>
      <c r="H1448" s="473"/>
      <c r="I1448" s="428"/>
      <c r="J1448" s="463"/>
      <c r="K1448" s="478"/>
      <c r="L1448" s="420"/>
      <c r="M1448" s="420"/>
      <c r="N1448" s="424"/>
      <c r="O1448" s="424"/>
      <c r="P1448" s="424"/>
      <c r="Q1448" s="424"/>
      <c r="R1448" s="424"/>
      <c r="S1448" s="424"/>
      <c r="X1448" s="422"/>
      <c r="Y1448" s="422"/>
    </row>
    <row r="1449" spans="1:25" s="421" customFormat="1" x14ac:dyDescent="0.2">
      <c r="A1449" s="473"/>
      <c r="B1449" s="473"/>
      <c r="C1449" s="473"/>
      <c r="D1449" s="473"/>
      <c r="E1449" s="428"/>
      <c r="F1449" s="473"/>
      <c r="G1449" s="473"/>
      <c r="H1449" s="473"/>
      <c r="I1449" s="428"/>
      <c r="J1449" s="463"/>
      <c r="K1449" s="478"/>
      <c r="L1449" s="420"/>
      <c r="M1449" s="420"/>
      <c r="N1449" s="424"/>
      <c r="O1449" s="424"/>
      <c r="P1449" s="424"/>
      <c r="Q1449" s="424"/>
      <c r="R1449" s="424"/>
      <c r="S1449" s="424"/>
      <c r="X1449" s="422"/>
      <c r="Y1449" s="422"/>
    </row>
    <row r="1450" spans="1:25" s="421" customFormat="1" x14ac:dyDescent="0.2">
      <c r="A1450" s="473"/>
      <c r="B1450" s="473"/>
      <c r="C1450" s="473"/>
      <c r="D1450" s="473"/>
      <c r="E1450" s="428"/>
      <c r="F1450" s="473"/>
      <c r="G1450" s="473"/>
      <c r="H1450" s="473"/>
      <c r="I1450" s="428"/>
      <c r="J1450" s="463"/>
      <c r="K1450" s="478"/>
      <c r="L1450" s="420"/>
      <c r="M1450" s="420"/>
      <c r="N1450" s="424"/>
      <c r="O1450" s="424"/>
      <c r="P1450" s="424"/>
      <c r="Q1450" s="424"/>
      <c r="R1450" s="424"/>
      <c r="S1450" s="424"/>
      <c r="X1450" s="422"/>
      <c r="Y1450" s="422"/>
    </row>
    <row r="1451" spans="1:25" s="421" customFormat="1" x14ac:dyDescent="0.2">
      <c r="A1451" s="473"/>
      <c r="B1451" s="473"/>
      <c r="C1451" s="473"/>
      <c r="D1451" s="473"/>
      <c r="E1451" s="428"/>
      <c r="F1451" s="473"/>
      <c r="G1451" s="473"/>
      <c r="H1451" s="473"/>
      <c r="I1451" s="428"/>
      <c r="J1451" s="463"/>
      <c r="K1451" s="478"/>
      <c r="L1451" s="420"/>
      <c r="M1451" s="420"/>
      <c r="N1451" s="424"/>
      <c r="O1451" s="424"/>
      <c r="P1451" s="424"/>
      <c r="Q1451" s="424"/>
      <c r="R1451" s="424"/>
      <c r="S1451" s="424"/>
      <c r="X1451" s="422"/>
      <c r="Y1451" s="422"/>
    </row>
    <row r="1452" spans="1:25" s="421" customFormat="1" x14ac:dyDescent="0.2">
      <c r="A1452" s="473"/>
      <c r="B1452" s="473"/>
      <c r="C1452" s="473"/>
      <c r="D1452" s="473"/>
      <c r="E1452" s="428"/>
      <c r="F1452" s="473"/>
      <c r="G1452" s="473"/>
      <c r="H1452" s="473"/>
      <c r="I1452" s="428"/>
      <c r="J1452" s="463"/>
      <c r="K1452" s="478"/>
      <c r="L1452" s="420"/>
      <c r="M1452" s="420"/>
      <c r="N1452" s="424"/>
      <c r="O1452" s="424"/>
      <c r="P1452" s="424"/>
      <c r="Q1452" s="424"/>
      <c r="R1452" s="424"/>
      <c r="S1452" s="424"/>
      <c r="X1452" s="422"/>
      <c r="Y1452" s="422"/>
    </row>
    <row r="1453" spans="1:25" s="421" customFormat="1" x14ac:dyDescent="0.2">
      <c r="A1453" s="473"/>
      <c r="B1453" s="473"/>
      <c r="C1453" s="473"/>
      <c r="D1453" s="473"/>
      <c r="E1453" s="428"/>
      <c r="F1453" s="473"/>
      <c r="G1453" s="473"/>
      <c r="H1453" s="473"/>
      <c r="I1453" s="428"/>
      <c r="J1453" s="463"/>
      <c r="K1453" s="478"/>
      <c r="L1453" s="420"/>
      <c r="M1453" s="420"/>
      <c r="N1453" s="424"/>
      <c r="O1453" s="424"/>
      <c r="P1453" s="424"/>
      <c r="Q1453" s="424"/>
      <c r="R1453" s="424"/>
      <c r="S1453" s="424"/>
      <c r="X1453" s="422"/>
      <c r="Y1453" s="422"/>
    </row>
    <row r="1454" spans="1:25" s="421" customFormat="1" x14ac:dyDescent="0.2">
      <c r="A1454" s="473"/>
      <c r="B1454" s="473"/>
      <c r="C1454" s="473"/>
      <c r="D1454" s="473"/>
      <c r="E1454" s="428"/>
      <c r="F1454" s="473"/>
      <c r="G1454" s="473"/>
      <c r="H1454" s="473"/>
      <c r="I1454" s="428"/>
      <c r="J1454" s="463"/>
      <c r="K1454" s="478"/>
      <c r="L1454" s="420"/>
      <c r="M1454" s="420"/>
      <c r="N1454" s="424"/>
      <c r="O1454" s="424"/>
      <c r="P1454" s="424"/>
      <c r="Q1454" s="424"/>
      <c r="R1454" s="424"/>
      <c r="S1454" s="424"/>
      <c r="X1454" s="422"/>
      <c r="Y1454" s="422"/>
    </row>
    <row r="1455" spans="1:25" s="421" customFormat="1" x14ac:dyDescent="0.2">
      <c r="A1455" s="473"/>
      <c r="B1455" s="473"/>
      <c r="C1455" s="473"/>
      <c r="D1455" s="473"/>
      <c r="E1455" s="428"/>
      <c r="F1455" s="473"/>
      <c r="G1455" s="473"/>
      <c r="H1455" s="473"/>
      <c r="I1455" s="428"/>
      <c r="J1455" s="463"/>
      <c r="K1455" s="478"/>
      <c r="L1455" s="420"/>
      <c r="M1455" s="420"/>
      <c r="N1455" s="424"/>
      <c r="O1455" s="424"/>
      <c r="P1455" s="424"/>
      <c r="Q1455" s="424"/>
      <c r="R1455" s="424"/>
      <c r="S1455" s="424"/>
      <c r="X1455" s="422"/>
      <c r="Y1455" s="422"/>
    </row>
    <row r="1456" spans="1:25" s="421" customFormat="1" x14ac:dyDescent="0.2">
      <c r="A1456" s="473"/>
      <c r="B1456" s="473"/>
      <c r="C1456" s="473"/>
      <c r="D1456" s="473"/>
      <c r="E1456" s="428"/>
      <c r="F1456" s="473"/>
      <c r="G1456" s="473"/>
      <c r="H1456" s="473"/>
      <c r="I1456" s="428"/>
      <c r="J1456" s="463"/>
      <c r="K1456" s="478"/>
      <c r="L1456" s="420"/>
      <c r="M1456" s="420"/>
      <c r="N1456" s="424"/>
      <c r="O1456" s="424"/>
      <c r="P1456" s="424"/>
      <c r="Q1456" s="424"/>
      <c r="R1456" s="424"/>
      <c r="S1456" s="424"/>
      <c r="X1456" s="422"/>
      <c r="Y1456" s="422"/>
    </row>
    <row r="1457" spans="1:25" s="421" customFormat="1" x14ac:dyDescent="0.2">
      <c r="A1457" s="473"/>
      <c r="B1457" s="473"/>
      <c r="C1457" s="473"/>
      <c r="D1457" s="473"/>
      <c r="E1457" s="428"/>
      <c r="F1457" s="473"/>
      <c r="G1457" s="473"/>
      <c r="H1457" s="473"/>
      <c r="I1457" s="428"/>
      <c r="J1457" s="463"/>
      <c r="K1457" s="478"/>
      <c r="L1457" s="420"/>
      <c r="M1457" s="420"/>
      <c r="N1457" s="424"/>
      <c r="O1457" s="424"/>
      <c r="P1457" s="424"/>
      <c r="Q1457" s="424"/>
      <c r="R1457" s="424"/>
      <c r="S1457" s="424"/>
      <c r="X1457" s="422"/>
      <c r="Y1457" s="422"/>
    </row>
    <row r="1458" spans="1:25" s="421" customFormat="1" x14ac:dyDescent="0.2">
      <c r="A1458" s="473"/>
      <c r="B1458" s="473"/>
      <c r="C1458" s="473"/>
      <c r="D1458" s="473"/>
      <c r="E1458" s="428"/>
      <c r="F1458" s="473"/>
      <c r="G1458" s="473"/>
      <c r="H1458" s="473"/>
      <c r="I1458" s="428"/>
      <c r="J1458" s="463"/>
      <c r="K1458" s="478"/>
      <c r="L1458" s="420"/>
      <c r="M1458" s="420"/>
      <c r="N1458" s="424"/>
      <c r="O1458" s="424"/>
      <c r="P1458" s="424"/>
      <c r="Q1458" s="424"/>
      <c r="R1458" s="424"/>
      <c r="S1458" s="424"/>
      <c r="X1458" s="422"/>
      <c r="Y1458" s="422"/>
    </row>
    <row r="1459" spans="1:25" s="421" customFormat="1" x14ac:dyDescent="0.2">
      <c r="A1459" s="473"/>
      <c r="B1459" s="473"/>
      <c r="C1459" s="473"/>
      <c r="D1459" s="473"/>
      <c r="E1459" s="428"/>
      <c r="F1459" s="473"/>
      <c r="G1459" s="473"/>
      <c r="H1459" s="473"/>
      <c r="I1459" s="428"/>
      <c r="J1459" s="463"/>
      <c r="K1459" s="478"/>
      <c r="L1459" s="420"/>
      <c r="M1459" s="420"/>
      <c r="N1459" s="424"/>
      <c r="O1459" s="424"/>
      <c r="P1459" s="424"/>
      <c r="Q1459" s="424"/>
      <c r="R1459" s="424"/>
      <c r="S1459" s="424"/>
      <c r="X1459" s="422"/>
      <c r="Y1459" s="422"/>
    </row>
    <row r="1460" spans="1:25" s="421" customFormat="1" x14ac:dyDescent="0.2">
      <c r="A1460" s="473"/>
      <c r="B1460" s="473"/>
      <c r="C1460" s="473"/>
      <c r="D1460" s="473"/>
      <c r="E1460" s="428"/>
      <c r="F1460" s="473"/>
      <c r="G1460" s="473"/>
      <c r="H1460" s="473"/>
      <c r="I1460" s="428"/>
      <c r="J1460" s="463"/>
      <c r="K1460" s="478"/>
      <c r="L1460" s="420"/>
      <c r="M1460" s="420"/>
      <c r="N1460" s="424"/>
      <c r="O1460" s="424"/>
      <c r="P1460" s="424"/>
      <c r="Q1460" s="424"/>
      <c r="R1460" s="424"/>
      <c r="S1460" s="424"/>
      <c r="X1460" s="422"/>
      <c r="Y1460" s="422"/>
    </row>
    <row r="1461" spans="1:25" s="421" customFormat="1" x14ac:dyDescent="0.2">
      <c r="A1461" s="473"/>
      <c r="B1461" s="473"/>
      <c r="C1461" s="473"/>
      <c r="D1461" s="473"/>
      <c r="E1461" s="428"/>
      <c r="F1461" s="473"/>
      <c r="G1461" s="473"/>
      <c r="H1461" s="473"/>
      <c r="I1461" s="428"/>
      <c r="J1461" s="463"/>
      <c r="K1461" s="478"/>
      <c r="L1461" s="420"/>
      <c r="M1461" s="420"/>
      <c r="N1461" s="424"/>
      <c r="O1461" s="424"/>
      <c r="P1461" s="424"/>
      <c r="Q1461" s="424"/>
      <c r="R1461" s="424"/>
      <c r="S1461" s="424"/>
      <c r="X1461" s="422"/>
      <c r="Y1461" s="422"/>
    </row>
    <row r="1462" spans="1:25" s="421" customFormat="1" x14ac:dyDescent="0.2">
      <c r="A1462" s="473"/>
      <c r="B1462" s="473"/>
      <c r="C1462" s="473"/>
      <c r="D1462" s="473"/>
      <c r="E1462" s="428"/>
      <c r="F1462" s="473"/>
      <c r="G1462" s="473"/>
      <c r="H1462" s="473"/>
      <c r="I1462" s="428"/>
      <c r="J1462" s="463"/>
      <c r="K1462" s="478"/>
      <c r="L1462" s="420"/>
      <c r="M1462" s="420"/>
      <c r="N1462" s="424"/>
      <c r="O1462" s="424"/>
      <c r="P1462" s="424"/>
      <c r="Q1462" s="424"/>
      <c r="R1462" s="424"/>
      <c r="S1462" s="424"/>
      <c r="X1462" s="422"/>
      <c r="Y1462" s="422"/>
    </row>
    <row r="1463" spans="1:25" s="421" customFormat="1" x14ac:dyDescent="0.2">
      <c r="A1463" s="473"/>
      <c r="B1463" s="473"/>
      <c r="C1463" s="473"/>
      <c r="D1463" s="473"/>
      <c r="E1463" s="428"/>
      <c r="F1463" s="473"/>
      <c r="G1463" s="473"/>
      <c r="H1463" s="473"/>
      <c r="I1463" s="428"/>
      <c r="J1463" s="463"/>
      <c r="K1463" s="478"/>
      <c r="L1463" s="420"/>
      <c r="M1463" s="420"/>
      <c r="N1463" s="424"/>
      <c r="O1463" s="424"/>
      <c r="P1463" s="424"/>
      <c r="Q1463" s="424"/>
      <c r="R1463" s="424"/>
      <c r="S1463" s="424"/>
      <c r="X1463" s="422"/>
      <c r="Y1463" s="422"/>
    </row>
    <row r="1464" spans="1:25" s="421" customFormat="1" x14ac:dyDescent="0.2">
      <c r="A1464" s="473"/>
      <c r="B1464" s="473"/>
      <c r="C1464" s="473"/>
      <c r="D1464" s="473"/>
      <c r="E1464" s="428"/>
      <c r="F1464" s="473"/>
      <c r="G1464" s="473"/>
      <c r="H1464" s="473"/>
      <c r="I1464" s="428"/>
      <c r="J1464" s="463"/>
      <c r="K1464" s="478"/>
      <c r="L1464" s="420"/>
      <c r="M1464" s="420"/>
      <c r="N1464" s="424"/>
      <c r="O1464" s="424"/>
      <c r="P1464" s="424"/>
      <c r="Q1464" s="424"/>
      <c r="R1464" s="424"/>
      <c r="S1464" s="424"/>
      <c r="X1464" s="422"/>
      <c r="Y1464" s="422"/>
    </row>
    <row r="1465" spans="1:25" s="421" customFormat="1" x14ac:dyDescent="0.2">
      <c r="A1465" s="473"/>
      <c r="B1465" s="473"/>
      <c r="C1465" s="473"/>
      <c r="D1465" s="473"/>
      <c r="E1465" s="428"/>
      <c r="F1465" s="473"/>
      <c r="G1465" s="473"/>
      <c r="H1465" s="473"/>
      <c r="I1465" s="428"/>
      <c r="J1465" s="463"/>
      <c r="K1465" s="478"/>
      <c r="L1465" s="420"/>
      <c r="M1465" s="420"/>
      <c r="N1465" s="424"/>
      <c r="O1465" s="424"/>
      <c r="P1465" s="424"/>
      <c r="Q1465" s="424"/>
      <c r="R1465" s="424"/>
      <c r="S1465" s="424"/>
      <c r="X1465" s="422"/>
      <c r="Y1465" s="422"/>
    </row>
    <row r="1466" spans="1:25" s="421" customFormat="1" x14ac:dyDescent="0.2">
      <c r="A1466" s="473"/>
      <c r="B1466" s="473"/>
      <c r="C1466" s="473"/>
      <c r="D1466" s="473"/>
      <c r="E1466" s="428"/>
      <c r="F1466" s="473"/>
      <c r="G1466" s="473"/>
      <c r="H1466" s="473"/>
      <c r="I1466" s="428"/>
      <c r="J1466" s="463"/>
      <c r="K1466" s="478"/>
      <c r="L1466" s="420"/>
      <c r="M1466" s="420"/>
      <c r="N1466" s="424"/>
      <c r="O1466" s="424"/>
      <c r="P1466" s="424"/>
      <c r="Q1466" s="424"/>
      <c r="R1466" s="424"/>
      <c r="S1466" s="424"/>
      <c r="X1466" s="422"/>
      <c r="Y1466" s="422"/>
    </row>
    <row r="1467" spans="1:25" s="421" customFormat="1" x14ac:dyDescent="0.2">
      <c r="A1467" s="473"/>
      <c r="B1467" s="473"/>
      <c r="C1467" s="473"/>
      <c r="D1467" s="473"/>
      <c r="E1467" s="428"/>
      <c r="F1467" s="473"/>
      <c r="G1467" s="473"/>
      <c r="H1467" s="473"/>
      <c r="I1467" s="428"/>
      <c r="J1467" s="463"/>
      <c r="K1467" s="478"/>
      <c r="L1467" s="420"/>
      <c r="M1467" s="420"/>
      <c r="N1467" s="424"/>
      <c r="O1467" s="424"/>
      <c r="P1467" s="424"/>
      <c r="Q1467" s="424"/>
      <c r="R1467" s="424"/>
      <c r="S1467" s="424"/>
      <c r="X1467" s="422"/>
      <c r="Y1467" s="422"/>
    </row>
    <row r="1468" spans="1:25" s="421" customFormat="1" x14ac:dyDescent="0.2">
      <c r="A1468" s="473"/>
      <c r="B1468" s="473"/>
      <c r="C1468" s="473"/>
      <c r="D1468" s="473"/>
      <c r="E1468" s="428"/>
      <c r="F1468" s="473"/>
      <c r="G1468" s="473"/>
      <c r="H1468" s="473"/>
      <c r="I1468" s="428"/>
      <c r="J1468" s="463"/>
      <c r="K1468" s="478"/>
      <c r="L1468" s="420"/>
      <c r="M1468" s="420"/>
      <c r="N1468" s="424"/>
      <c r="O1468" s="424"/>
      <c r="P1468" s="424"/>
      <c r="Q1468" s="424"/>
      <c r="R1468" s="424"/>
      <c r="S1468" s="424"/>
      <c r="X1468" s="422"/>
      <c r="Y1468" s="422"/>
    </row>
    <row r="1469" spans="1:25" s="421" customFormat="1" x14ac:dyDescent="0.2">
      <c r="A1469" s="473"/>
      <c r="B1469" s="473"/>
      <c r="C1469" s="473"/>
      <c r="D1469" s="473"/>
      <c r="E1469" s="428"/>
      <c r="F1469" s="473"/>
      <c r="G1469" s="473"/>
      <c r="H1469" s="473"/>
      <c r="I1469" s="428"/>
      <c r="J1469" s="463"/>
      <c r="K1469" s="478"/>
      <c r="L1469" s="420"/>
      <c r="M1469" s="420"/>
      <c r="N1469" s="424"/>
      <c r="O1469" s="424"/>
      <c r="P1469" s="424"/>
      <c r="Q1469" s="424"/>
      <c r="R1469" s="424"/>
      <c r="S1469" s="424"/>
      <c r="X1469" s="422"/>
      <c r="Y1469" s="422"/>
    </row>
    <row r="1470" spans="1:25" s="421" customFormat="1" x14ac:dyDescent="0.2">
      <c r="A1470" s="473"/>
      <c r="B1470" s="473"/>
      <c r="C1470" s="473"/>
      <c r="D1470" s="473"/>
      <c r="E1470" s="428"/>
      <c r="F1470" s="473"/>
      <c r="G1470" s="473"/>
      <c r="H1470" s="473"/>
      <c r="I1470" s="428"/>
      <c r="J1470" s="463"/>
      <c r="K1470" s="478"/>
      <c r="L1470" s="420"/>
      <c r="M1470" s="420"/>
      <c r="N1470" s="424"/>
      <c r="O1470" s="424"/>
      <c r="P1470" s="424"/>
      <c r="Q1470" s="424"/>
      <c r="R1470" s="424"/>
      <c r="S1470" s="424"/>
      <c r="X1470" s="422"/>
      <c r="Y1470" s="422"/>
    </row>
    <row r="1471" spans="1:25" s="421" customFormat="1" x14ac:dyDescent="0.2">
      <c r="A1471" s="473"/>
      <c r="B1471" s="473"/>
      <c r="C1471" s="473"/>
      <c r="D1471" s="473"/>
      <c r="E1471" s="428"/>
      <c r="F1471" s="473"/>
      <c r="G1471" s="473"/>
      <c r="H1471" s="473"/>
      <c r="I1471" s="428"/>
      <c r="J1471" s="463"/>
      <c r="K1471" s="478"/>
      <c r="L1471" s="420"/>
      <c r="M1471" s="420"/>
      <c r="N1471" s="424"/>
      <c r="O1471" s="424"/>
      <c r="P1471" s="424"/>
      <c r="Q1471" s="424"/>
      <c r="R1471" s="424"/>
      <c r="S1471" s="424"/>
      <c r="X1471" s="422"/>
      <c r="Y1471" s="422"/>
    </row>
    <row r="1472" spans="1:25" s="421" customFormat="1" x14ac:dyDescent="0.2">
      <c r="A1472" s="473"/>
      <c r="B1472" s="473"/>
      <c r="C1472" s="473"/>
      <c r="D1472" s="473"/>
      <c r="E1472" s="428"/>
      <c r="F1472" s="473"/>
      <c r="G1472" s="473"/>
      <c r="H1472" s="473"/>
      <c r="I1472" s="428"/>
      <c r="J1472" s="463"/>
      <c r="K1472" s="478"/>
      <c r="L1472" s="420"/>
      <c r="M1472" s="420"/>
      <c r="N1472" s="424"/>
      <c r="O1472" s="424"/>
      <c r="P1472" s="424"/>
      <c r="Q1472" s="424"/>
      <c r="R1472" s="424"/>
      <c r="S1472" s="424"/>
      <c r="X1472" s="422"/>
      <c r="Y1472" s="422"/>
    </row>
    <row r="1473" spans="1:25" s="421" customFormat="1" x14ac:dyDescent="0.2">
      <c r="A1473" s="473"/>
      <c r="B1473" s="473"/>
      <c r="C1473" s="473"/>
      <c r="D1473" s="473"/>
      <c r="E1473" s="428"/>
      <c r="F1473" s="473"/>
      <c r="G1473" s="473"/>
      <c r="H1473" s="473"/>
      <c r="I1473" s="428"/>
      <c r="J1473" s="463"/>
      <c r="K1473" s="478"/>
      <c r="L1473" s="420"/>
      <c r="M1473" s="420"/>
      <c r="N1473" s="424"/>
      <c r="O1473" s="424"/>
      <c r="P1473" s="424"/>
      <c r="Q1473" s="424"/>
      <c r="R1473" s="424"/>
      <c r="S1473" s="424"/>
      <c r="X1473" s="422"/>
      <c r="Y1473" s="422"/>
    </row>
    <row r="1474" spans="1:25" s="421" customFormat="1" x14ac:dyDescent="0.2">
      <c r="A1474" s="473"/>
      <c r="B1474" s="473"/>
      <c r="C1474" s="473"/>
      <c r="D1474" s="473"/>
      <c r="E1474" s="428"/>
      <c r="F1474" s="473"/>
      <c r="G1474" s="473"/>
      <c r="H1474" s="473"/>
      <c r="I1474" s="428"/>
      <c r="J1474" s="463"/>
      <c r="K1474" s="478"/>
      <c r="L1474" s="420"/>
      <c r="M1474" s="420"/>
      <c r="N1474" s="424"/>
      <c r="O1474" s="424"/>
      <c r="P1474" s="424"/>
      <c r="Q1474" s="424"/>
      <c r="R1474" s="424"/>
      <c r="S1474" s="424"/>
      <c r="X1474" s="422"/>
      <c r="Y1474" s="422"/>
    </row>
    <row r="1475" spans="1:25" s="421" customFormat="1" x14ac:dyDescent="0.2">
      <c r="A1475" s="473"/>
      <c r="B1475" s="473"/>
      <c r="C1475" s="473"/>
      <c r="D1475" s="473"/>
      <c r="E1475" s="428"/>
      <c r="F1475" s="473"/>
      <c r="G1475" s="473"/>
      <c r="H1475" s="473"/>
      <c r="I1475" s="428"/>
      <c r="J1475" s="463"/>
      <c r="K1475" s="478"/>
      <c r="L1475" s="420"/>
      <c r="M1475" s="420"/>
      <c r="N1475" s="424"/>
      <c r="O1475" s="424"/>
      <c r="P1475" s="424"/>
      <c r="Q1475" s="424"/>
      <c r="R1475" s="424"/>
      <c r="S1475" s="424"/>
      <c r="X1475" s="422"/>
      <c r="Y1475" s="422"/>
    </row>
    <row r="1476" spans="1:25" s="421" customFormat="1" x14ac:dyDescent="0.2">
      <c r="A1476" s="473"/>
      <c r="B1476" s="473"/>
      <c r="C1476" s="473"/>
      <c r="D1476" s="473"/>
      <c r="E1476" s="428"/>
      <c r="F1476" s="473"/>
      <c r="G1476" s="473"/>
      <c r="H1476" s="473"/>
      <c r="I1476" s="428"/>
      <c r="J1476" s="463"/>
      <c r="K1476" s="478"/>
      <c r="L1476" s="420"/>
      <c r="M1476" s="420"/>
      <c r="N1476" s="424"/>
      <c r="O1476" s="424"/>
      <c r="P1476" s="424"/>
      <c r="Q1476" s="424"/>
      <c r="R1476" s="424"/>
      <c r="S1476" s="424"/>
      <c r="X1476" s="422"/>
      <c r="Y1476" s="422"/>
    </row>
    <row r="1477" spans="1:25" s="421" customFormat="1" x14ac:dyDescent="0.2">
      <c r="A1477" s="473"/>
      <c r="B1477" s="473"/>
      <c r="C1477" s="473"/>
      <c r="D1477" s="473"/>
      <c r="E1477" s="428"/>
      <c r="F1477" s="473"/>
      <c r="G1477" s="473"/>
      <c r="H1477" s="473"/>
      <c r="I1477" s="428"/>
      <c r="J1477" s="463"/>
      <c r="K1477" s="478"/>
      <c r="L1477" s="420"/>
      <c r="M1477" s="420"/>
      <c r="N1477" s="424"/>
      <c r="O1477" s="424"/>
      <c r="P1477" s="424"/>
      <c r="Q1477" s="424"/>
      <c r="R1477" s="424"/>
      <c r="S1477" s="424"/>
      <c r="X1477" s="422"/>
      <c r="Y1477" s="422"/>
    </row>
    <row r="1478" spans="1:25" s="421" customFormat="1" x14ac:dyDescent="0.2">
      <c r="A1478" s="473"/>
      <c r="B1478" s="473"/>
      <c r="C1478" s="473"/>
      <c r="D1478" s="473"/>
      <c r="E1478" s="428"/>
      <c r="F1478" s="473"/>
      <c r="G1478" s="473"/>
      <c r="H1478" s="473"/>
      <c r="I1478" s="428"/>
      <c r="J1478" s="463"/>
      <c r="K1478" s="478"/>
      <c r="L1478" s="420"/>
      <c r="M1478" s="420"/>
      <c r="N1478" s="424"/>
      <c r="O1478" s="424"/>
      <c r="P1478" s="424"/>
      <c r="Q1478" s="424"/>
      <c r="R1478" s="424"/>
      <c r="S1478" s="424"/>
      <c r="X1478" s="422"/>
      <c r="Y1478" s="422"/>
    </row>
    <row r="1479" spans="1:25" s="421" customFormat="1" x14ac:dyDescent="0.2">
      <c r="A1479" s="473"/>
      <c r="B1479" s="473"/>
      <c r="C1479" s="473"/>
      <c r="D1479" s="473"/>
      <c r="E1479" s="428"/>
      <c r="F1479" s="473"/>
      <c r="G1479" s="473"/>
      <c r="H1479" s="473"/>
      <c r="I1479" s="428"/>
      <c r="J1479" s="463"/>
      <c r="K1479" s="478"/>
      <c r="L1479" s="420"/>
      <c r="M1479" s="420"/>
      <c r="N1479" s="424"/>
      <c r="O1479" s="424"/>
      <c r="P1479" s="424"/>
      <c r="Q1479" s="424"/>
      <c r="R1479" s="424"/>
      <c r="S1479" s="424"/>
      <c r="X1479" s="422"/>
      <c r="Y1479" s="422"/>
    </row>
    <row r="1480" spans="1:25" s="421" customFormat="1" x14ac:dyDescent="0.2">
      <c r="A1480" s="473"/>
      <c r="B1480" s="473"/>
      <c r="C1480" s="473"/>
      <c r="D1480" s="473"/>
      <c r="E1480" s="428"/>
      <c r="F1480" s="473"/>
      <c r="G1480" s="473"/>
      <c r="H1480" s="473"/>
      <c r="I1480" s="428"/>
      <c r="J1480" s="463"/>
      <c r="K1480" s="478"/>
      <c r="L1480" s="420"/>
      <c r="M1480" s="420"/>
      <c r="N1480" s="424"/>
      <c r="O1480" s="424"/>
      <c r="P1480" s="424"/>
      <c r="Q1480" s="424"/>
      <c r="R1480" s="424"/>
      <c r="S1480" s="424"/>
      <c r="X1480" s="422"/>
      <c r="Y1480" s="422"/>
    </row>
    <row r="1481" spans="1:25" s="421" customFormat="1" x14ac:dyDescent="0.2">
      <c r="A1481" s="473"/>
      <c r="B1481" s="473"/>
      <c r="C1481" s="473"/>
      <c r="D1481" s="473"/>
      <c r="E1481" s="428"/>
      <c r="F1481" s="473"/>
      <c r="G1481" s="473"/>
      <c r="H1481" s="473"/>
      <c r="I1481" s="428"/>
      <c r="J1481" s="463"/>
      <c r="K1481" s="478"/>
      <c r="L1481" s="420"/>
      <c r="M1481" s="420"/>
      <c r="N1481" s="424"/>
      <c r="O1481" s="424"/>
      <c r="P1481" s="424"/>
      <c r="Q1481" s="424"/>
      <c r="R1481" s="424"/>
      <c r="S1481" s="424"/>
      <c r="X1481" s="422"/>
      <c r="Y1481" s="422"/>
    </row>
    <row r="1482" spans="1:25" s="421" customFormat="1" x14ac:dyDescent="0.2">
      <c r="A1482" s="473"/>
      <c r="B1482" s="473"/>
      <c r="C1482" s="473"/>
      <c r="D1482" s="473"/>
      <c r="E1482" s="428"/>
      <c r="F1482" s="473"/>
      <c r="G1482" s="473"/>
      <c r="H1482" s="473"/>
      <c r="I1482" s="428"/>
      <c r="J1482" s="463"/>
      <c r="K1482" s="478"/>
      <c r="L1482" s="420"/>
      <c r="M1482" s="420"/>
      <c r="N1482" s="424"/>
      <c r="O1482" s="424"/>
      <c r="P1482" s="424"/>
      <c r="Q1482" s="424"/>
      <c r="R1482" s="424"/>
      <c r="S1482" s="424"/>
      <c r="X1482" s="422"/>
      <c r="Y1482" s="422"/>
    </row>
    <row r="1483" spans="1:25" s="421" customFormat="1" x14ac:dyDescent="0.2">
      <c r="A1483" s="473"/>
      <c r="B1483" s="473"/>
      <c r="C1483" s="473"/>
      <c r="D1483" s="473"/>
      <c r="E1483" s="428"/>
      <c r="F1483" s="473"/>
      <c r="G1483" s="473"/>
      <c r="H1483" s="473"/>
      <c r="I1483" s="428"/>
      <c r="J1483" s="463"/>
      <c r="K1483" s="478"/>
      <c r="L1483" s="420"/>
      <c r="M1483" s="420"/>
      <c r="N1483" s="424"/>
      <c r="O1483" s="424"/>
      <c r="P1483" s="424"/>
      <c r="Q1483" s="424"/>
      <c r="R1483" s="424"/>
      <c r="S1483" s="424"/>
      <c r="X1483" s="422"/>
      <c r="Y1483" s="422"/>
    </row>
    <row r="1484" spans="1:25" s="421" customFormat="1" x14ac:dyDescent="0.2">
      <c r="A1484" s="473"/>
      <c r="B1484" s="473"/>
      <c r="C1484" s="473"/>
      <c r="D1484" s="473"/>
      <c r="E1484" s="428"/>
      <c r="F1484" s="473"/>
      <c r="G1484" s="473"/>
      <c r="H1484" s="473"/>
      <c r="I1484" s="428"/>
      <c r="J1484" s="463"/>
      <c r="K1484" s="478"/>
      <c r="L1484" s="420"/>
      <c r="M1484" s="420"/>
      <c r="N1484" s="424"/>
      <c r="O1484" s="424"/>
      <c r="P1484" s="424"/>
      <c r="Q1484" s="424"/>
      <c r="R1484" s="424"/>
      <c r="S1484" s="424"/>
      <c r="X1484" s="422"/>
      <c r="Y1484" s="422"/>
    </row>
    <row r="1485" spans="1:25" s="421" customFormat="1" x14ac:dyDescent="0.2">
      <c r="A1485" s="473"/>
      <c r="B1485" s="473"/>
      <c r="C1485" s="473"/>
      <c r="D1485" s="473"/>
      <c r="E1485" s="428"/>
      <c r="F1485" s="473"/>
      <c r="G1485" s="473"/>
      <c r="H1485" s="473"/>
      <c r="I1485" s="428"/>
      <c r="J1485" s="463"/>
      <c r="K1485" s="478"/>
      <c r="L1485" s="420"/>
      <c r="M1485" s="420"/>
      <c r="N1485" s="424"/>
      <c r="O1485" s="424"/>
      <c r="P1485" s="424"/>
      <c r="Q1485" s="424"/>
      <c r="R1485" s="424"/>
      <c r="S1485" s="424"/>
      <c r="X1485" s="422"/>
      <c r="Y1485" s="422"/>
    </row>
    <row r="1486" spans="1:25" s="421" customFormat="1" x14ac:dyDescent="0.2">
      <c r="A1486" s="473"/>
      <c r="B1486" s="473"/>
      <c r="C1486" s="473"/>
      <c r="D1486" s="473"/>
      <c r="E1486" s="428"/>
      <c r="F1486" s="473"/>
      <c r="G1486" s="473"/>
      <c r="H1486" s="473"/>
      <c r="I1486" s="428"/>
      <c r="J1486" s="463"/>
      <c r="K1486" s="478"/>
      <c r="L1486" s="420"/>
      <c r="M1486" s="420"/>
      <c r="N1486" s="424"/>
      <c r="O1486" s="424"/>
      <c r="P1486" s="424"/>
      <c r="Q1486" s="424"/>
      <c r="R1486" s="424"/>
      <c r="S1486" s="424"/>
      <c r="X1486" s="422"/>
      <c r="Y1486" s="422"/>
    </row>
    <row r="1487" spans="1:25" s="421" customFormat="1" x14ac:dyDescent="0.2">
      <c r="A1487" s="473"/>
      <c r="B1487" s="473"/>
      <c r="C1487" s="473"/>
      <c r="D1487" s="473"/>
      <c r="E1487" s="428"/>
      <c r="F1487" s="473"/>
      <c r="G1487" s="473"/>
      <c r="H1487" s="473"/>
      <c r="I1487" s="428"/>
      <c r="J1487" s="463"/>
      <c r="K1487" s="478"/>
      <c r="L1487" s="420"/>
      <c r="M1487" s="420"/>
      <c r="N1487" s="424"/>
      <c r="O1487" s="424"/>
      <c r="P1487" s="424"/>
      <c r="Q1487" s="424"/>
      <c r="R1487" s="424"/>
      <c r="S1487" s="424"/>
      <c r="X1487" s="422"/>
      <c r="Y1487" s="422"/>
    </row>
    <row r="1488" spans="1:25" s="421" customFormat="1" x14ac:dyDescent="0.2">
      <c r="A1488" s="473"/>
      <c r="B1488" s="473"/>
      <c r="C1488" s="473"/>
      <c r="D1488" s="473"/>
      <c r="E1488" s="428"/>
      <c r="F1488" s="473"/>
      <c r="G1488" s="473"/>
      <c r="H1488" s="473"/>
      <c r="I1488" s="428"/>
      <c r="J1488" s="463"/>
      <c r="K1488" s="478"/>
      <c r="L1488" s="420"/>
      <c r="M1488" s="420"/>
      <c r="N1488" s="424"/>
      <c r="O1488" s="424"/>
      <c r="P1488" s="424"/>
      <c r="Q1488" s="424"/>
      <c r="R1488" s="424"/>
      <c r="S1488" s="424"/>
      <c r="X1488" s="422"/>
      <c r="Y1488" s="422"/>
    </row>
    <row r="1489" spans="1:25" s="421" customFormat="1" x14ac:dyDescent="0.2">
      <c r="A1489" s="473"/>
      <c r="B1489" s="473"/>
      <c r="C1489" s="473"/>
      <c r="D1489" s="473"/>
      <c r="E1489" s="428"/>
      <c r="F1489" s="473"/>
      <c r="G1489" s="473"/>
      <c r="H1489" s="473"/>
      <c r="I1489" s="428"/>
      <c r="J1489" s="463"/>
      <c r="K1489" s="478"/>
      <c r="L1489" s="420"/>
      <c r="M1489" s="420"/>
      <c r="N1489" s="424"/>
      <c r="O1489" s="424"/>
      <c r="P1489" s="424"/>
      <c r="Q1489" s="424"/>
      <c r="R1489" s="424"/>
      <c r="S1489" s="424"/>
      <c r="X1489" s="422"/>
      <c r="Y1489" s="422"/>
    </row>
    <row r="1490" spans="1:25" s="421" customFormat="1" x14ac:dyDescent="0.2">
      <c r="A1490" s="473"/>
      <c r="B1490" s="473"/>
      <c r="C1490" s="473"/>
      <c r="D1490" s="473"/>
      <c r="E1490" s="428"/>
      <c r="F1490" s="473"/>
      <c r="G1490" s="473"/>
      <c r="H1490" s="473"/>
      <c r="I1490" s="428"/>
      <c r="J1490" s="463"/>
      <c r="K1490" s="478"/>
      <c r="L1490" s="420"/>
      <c r="M1490" s="420"/>
      <c r="N1490" s="424"/>
      <c r="O1490" s="424"/>
      <c r="P1490" s="424"/>
      <c r="Q1490" s="424"/>
      <c r="R1490" s="424"/>
      <c r="S1490" s="424"/>
      <c r="X1490" s="422"/>
      <c r="Y1490" s="422"/>
    </row>
    <row r="1491" spans="1:25" s="421" customFormat="1" x14ac:dyDescent="0.2">
      <c r="A1491" s="473"/>
      <c r="B1491" s="473"/>
      <c r="C1491" s="473"/>
      <c r="D1491" s="473"/>
      <c r="E1491" s="428"/>
      <c r="F1491" s="473"/>
      <c r="G1491" s="473"/>
      <c r="H1491" s="473"/>
      <c r="I1491" s="428"/>
      <c r="J1491" s="463"/>
      <c r="K1491" s="478"/>
      <c r="L1491" s="420"/>
      <c r="M1491" s="420"/>
      <c r="N1491" s="424"/>
      <c r="O1491" s="424"/>
      <c r="P1491" s="424"/>
      <c r="Q1491" s="424"/>
      <c r="R1491" s="424"/>
      <c r="S1491" s="424"/>
      <c r="X1491" s="422"/>
      <c r="Y1491" s="422"/>
    </row>
    <row r="1492" spans="1:25" s="421" customFormat="1" x14ac:dyDescent="0.2">
      <c r="A1492" s="473"/>
      <c r="B1492" s="473"/>
      <c r="C1492" s="473"/>
      <c r="D1492" s="473"/>
      <c r="E1492" s="428"/>
      <c r="F1492" s="473"/>
      <c r="G1492" s="473"/>
      <c r="H1492" s="473"/>
      <c r="I1492" s="428"/>
      <c r="J1492" s="463"/>
      <c r="K1492" s="478"/>
      <c r="L1492" s="420"/>
      <c r="M1492" s="420"/>
      <c r="N1492" s="424"/>
      <c r="O1492" s="424"/>
      <c r="P1492" s="424"/>
      <c r="Q1492" s="424"/>
      <c r="R1492" s="424"/>
      <c r="S1492" s="424"/>
      <c r="X1492" s="422"/>
      <c r="Y1492" s="422"/>
    </row>
    <row r="1493" spans="1:25" s="421" customFormat="1" x14ac:dyDescent="0.2">
      <c r="A1493" s="473"/>
      <c r="B1493" s="473"/>
      <c r="C1493" s="473"/>
      <c r="D1493" s="473"/>
      <c r="E1493" s="428"/>
      <c r="F1493" s="473"/>
      <c r="G1493" s="473"/>
      <c r="H1493" s="473"/>
      <c r="I1493" s="428"/>
      <c r="J1493" s="463"/>
      <c r="K1493" s="479"/>
      <c r="L1493" s="420"/>
      <c r="M1493" s="420"/>
      <c r="N1493" s="424"/>
      <c r="O1493" s="424"/>
      <c r="P1493" s="424"/>
      <c r="Q1493" s="424"/>
      <c r="R1493" s="424"/>
      <c r="S1493" s="424"/>
      <c r="X1493" s="422"/>
      <c r="Y1493" s="422"/>
    </row>
    <row r="1494" spans="1:25" s="421" customFormat="1" x14ac:dyDescent="0.2">
      <c r="A1494" s="473"/>
      <c r="B1494" s="473"/>
      <c r="C1494" s="473"/>
      <c r="D1494" s="473"/>
      <c r="E1494" s="428"/>
      <c r="F1494" s="473"/>
      <c r="G1494" s="473"/>
      <c r="H1494" s="473"/>
      <c r="I1494" s="428"/>
      <c r="J1494" s="463"/>
      <c r="K1494" s="479"/>
      <c r="L1494" s="420"/>
      <c r="M1494" s="420"/>
      <c r="N1494" s="424"/>
      <c r="O1494" s="424"/>
      <c r="P1494" s="424"/>
      <c r="Q1494" s="424"/>
      <c r="R1494" s="424"/>
      <c r="S1494" s="424"/>
      <c r="X1494" s="422"/>
      <c r="Y1494" s="422"/>
    </row>
    <row r="1495" spans="1:25" s="421" customFormat="1" x14ac:dyDescent="0.2">
      <c r="A1495" s="473"/>
      <c r="B1495" s="473"/>
      <c r="C1495" s="473"/>
      <c r="D1495" s="473"/>
      <c r="E1495" s="428"/>
      <c r="F1495" s="473"/>
      <c r="G1495" s="473"/>
      <c r="H1495" s="473"/>
      <c r="I1495" s="428"/>
      <c r="J1495" s="463"/>
      <c r="K1495" s="479"/>
      <c r="L1495" s="420"/>
      <c r="M1495" s="420"/>
      <c r="N1495" s="424"/>
      <c r="O1495" s="424"/>
      <c r="P1495" s="424"/>
      <c r="Q1495" s="424"/>
      <c r="R1495" s="424"/>
      <c r="S1495" s="424"/>
      <c r="X1495" s="422"/>
      <c r="Y1495" s="422"/>
    </row>
    <row r="1496" spans="1:25" s="421" customFormat="1" x14ac:dyDescent="0.2">
      <c r="A1496" s="473"/>
      <c r="B1496" s="473"/>
      <c r="C1496" s="473"/>
      <c r="D1496" s="473"/>
      <c r="E1496" s="428"/>
      <c r="F1496" s="473"/>
      <c r="G1496" s="473"/>
      <c r="H1496" s="473"/>
      <c r="I1496" s="428"/>
      <c r="J1496" s="463"/>
      <c r="K1496" s="479"/>
      <c r="L1496" s="420"/>
      <c r="M1496" s="420"/>
      <c r="N1496" s="424"/>
      <c r="O1496" s="424"/>
      <c r="P1496" s="424"/>
      <c r="Q1496" s="424"/>
      <c r="R1496" s="424"/>
      <c r="S1496" s="424"/>
      <c r="X1496" s="422"/>
      <c r="Y1496" s="422"/>
    </row>
    <row r="1497" spans="1:25" s="421" customFormat="1" x14ac:dyDescent="0.2">
      <c r="A1497" s="473"/>
      <c r="B1497" s="473"/>
      <c r="C1497" s="473"/>
      <c r="D1497" s="473"/>
      <c r="E1497" s="428"/>
      <c r="F1497" s="473"/>
      <c r="G1497" s="473"/>
      <c r="H1497" s="473"/>
      <c r="I1497" s="428"/>
      <c r="J1497" s="463"/>
      <c r="K1497" s="479"/>
      <c r="L1497" s="420"/>
      <c r="M1497" s="420"/>
      <c r="N1497" s="424"/>
      <c r="O1497" s="424"/>
      <c r="P1497" s="424"/>
      <c r="Q1497" s="424"/>
      <c r="R1497" s="424"/>
      <c r="S1497" s="424"/>
      <c r="X1497" s="422"/>
      <c r="Y1497" s="422"/>
    </row>
    <row r="1498" spans="1:25" s="421" customFormat="1" x14ac:dyDescent="0.2">
      <c r="A1498" s="473"/>
      <c r="B1498" s="473"/>
      <c r="C1498" s="473"/>
      <c r="D1498" s="473"/>
      <c r="E1498" s="428"/>
      <c r="F1498" s="473"/>
      <c r="G1498" s="473"/>
      <c r="H1498" s="473"/>
      <c r="I1498" s="428"/>
      <c r="J1498" s="463"/>
      <c r="K1498" s="479"/>
      <c r="L1498" s="420"/>
      <c r="M1498" s="420"/>
      <c r="N1498" s="424"/>
      <c r="O1498" s="424"/>
      <c r="P1498" s="424"/>
      <c r="Q1498" s="424"/>
      <c r="R1498" s="424"/>
      <c r="S1498" s="424"/>
      <c r="X1498" s="422"/>
      <c r="Y1498" s="422"/>
    </row>
    <row r="1499" spans="1:25" s="421" customFormat="1" x14ac:dyDescent="0.2">
      <c r="A1499" s="473"/>
      <c r="B1499" s="473"/>
      <c r="C1499" s="473"/>
      <c r="D1499" s="473"/>
      <c r="E1499" s="428"/>
      <c r="F1499" s="473"/>
      <c r="G1499" s="473"/>
      <c r="H1499" s="473"/>
      <c r="I1499" s="428"/>
      <c r="J1499" s="463"/>
      <c r="K1499" s="479"/>
      <c r="L1499" s="420"/>
      <c r="M1499" s="420"/>
      <c r="N1499" s="424"/>
      <c r="O1499" s="424"/>
      <c r="P1499" s="424"/>
      <c r="Q1499" s="424"/>
      <c r="R1499" s="424"/>
      <c r="S1499" s="424"/>
      <c r="X1499" s="422"/>
      <c r="Y1499" s="422"/>
    </row>
    <row r="1500" spans="1:25" s="421" customFormat="1" x14ac:dyDescent="0.2">
      <c r="A1500" s="473"/>
      <c r="B1500" s="473"/>
      <c r="C1500" s="473"/>
      <c r="D1500" s="473"/>
      <c r="E1500" s="428"/>
      <c r="F1500" s="473"/>
      <c r="G1500" s="473"/>
      <c r="H1500" s="473"/>
      <c r="I1500" s="428"/>
      <c r="J1500" s="463"/>
      <c r="K1500" s="479"/>
      <c r="L1500" s="420"/>
      <c r="M1500" s="420"/>
      <c r="N1500" s="424"/>
      <c r="O1500" s="424"/>
      <c r="P1500" s="424"/>
      <c r="Q1500" s="424"/>
      <c r="R1500" s="424"/>
      <c r="S1500" s="424"/>
      <c r="X1500" s="422"/>
      <c r="Y1500" s="422"/>
    </row>
    <row r="1501" spans="1:25" s="421" customFormat="1" x14ac:dyDescent="0.2">
      <c r="A1501" s="473"/>
      <c r="B1501" s="473"/>
      <c r="C1501" s="473"/>
      <c r="D1501" s="473"/>
      <c r="E1501" s="428"/>
      <c r="F1501" s="473"/>
      <c r="G1501" s="473"/>
      <c r="H1501" s="473"/>
      <c r="I1501" s="428"/>
      <c r="J1501" s="463"/>
      <c r="K1501" s="479"/>
      <c r="L1501" s="420"/>
      <c r="M1501" s="420"/>
      <c r="N1501" s="424"/>
      <c r="O1501" s="424"/>
      <c r="P1501" s="424"/>
      <c r="Q1501" s="424"/>
      <c r="R1501" s="424"/>
      <c r="S1501" s="424"/>
      <c r="X1501" s="422"/>
      <c r="Y1501" s="422"/>
    </row>
    <row r="1502" spans="1:25" s="421" customFormat="1" x14ac:dyDescent="0.2">
      <c r="A1502" s="473"/>
      <c r="B1502" s="473"/>
      <c r="C1502" s="473"/>
      <c r="D1502" s="473"/>
      <c r="E1502" s="428"/>
      <c r="F1502" s="473"/>
      <c r="G1502" s="473"/>
      <c r="H1502" s="473"/>
      <c r="I1502" s="428"/>
      <c r="J1502" s="463"/>
      <c r="K1502" s="479"/>
      <c r="L1502" s="420"/>
      <c r="M1502" s="420"/>
      <c r="N1502" s="424"/>
      <c r="O1502" s="424"/>
      <c r="P1502" s="424"/>
      <c r="Q1502" s="424"/>
      <c r="R1502" s="424"/>
      <c r="S1502" s="424"/>
      <c r="X1502" s="422"/>
      <c r="Y1502" s="422"/>
    </row>
    <row r="1503" spans="1:25" s="421" customFormat="1" x14ac:dyDescent="0.2">
      <c r="A1503" s="473"/>
      <c r="B1503" s="473"/>
      <c r="C1503" s="473"/>
      <c r="D1503" s="473"/>
      <c r="E1503" s="428"/>
      <c r="F1503" s="473"/>
      <c r="G1503" s="473"/>
      <c r="H1503" s="473"/>
      <c r="I1503" s="428"/>
      <c r="J1503" s="463"/>
      <c r="K1503" s="479"/>
      <c r="L1503" s="420"/>
      <c r="M1503" s="420"/>
      <c r="N1503" s="424"/>
      <c r="O1503" s="424"/>
      <c r="P1503" s="424"/>
      <c r="Q1503" s="424"/>
      <c r="R1503" s="424"/>
      <c r="S1503" s="424"/>
      <c r="X1503" s="422"/>
      <c r="Y1503" s="422"/>
    </row>
    <row r="1504" spans="1:25" s="421" customFormat="1" x14ac:dyDescent="0.2">
      <c r="A1504" s="473"/>
      <c r="B1504" s="473"/>
      <c r="C1504" s="473"/>
      <c r="D1504" s="473"/>
      <c r="E1504" s="428"/>
      <c r="F1504" s="473"/>
      <c r="G1504" s="473"/>
      <c r="H1504" s="473"/>
      <c r="I1504" s="428"/>
      <c r="J1504" s="463"/>
      <c r="K1504" s="479"/>
      <c r="L1504" s="420"/>
      <c r="M1504" s="420"/>
      <c r="N1504" s="424"/>
      <c r="O1504" s="424"/>
      <c r="P1504" s="424"/>
      <c r="Q1504" s="424"/>
      <c r="R1504" s="424"/>
      <c r="S1504" s="424"/>
      <c r="X1504" s="422"/>
      <c r="Y1504" s="422"/>
    </row>
    <row r="1505" spans="1:25" s="421" customFormat="1" x14ac:dyDescent="0.2">
      <c r="A1505" s="473"/>
      <c r="B1505" s="473"/>
      <c r="C1505" s="473"/>
      <c r="D1505" s="473"/>
      <c r="E1505" s="428"/>
      <c r="F1505" s="473"/>
      <c r="G1505" s="473"/>
      <c r="H1505" s="473"/>
      <c r="I1505" s="428"/>
      <c r="J1505" s="463"/>
      <c r="K1505" s="479"/>
      <c r="L1505" s="420"/>
      <c r="M1505" s="420"/>
      <c r="N1505" s="424"/>
      <c r="O1505" s="424"/>
      <c r="P1505" s="424"/>
      <c r="Q1505" s="424"/>
      <c r="R1505" s="424"/>
      <c r="S1505" s="424"/>
      <c r="X1505" s="422"/>
      <c r="Y1505" s="422"/>
    </row>
    <row r="1506" spans="1:25" s="421" customFormat="1" x14ac:dyDescent="0.2">
      <c r="A1506" s="473"/>
      <c r="B1506" s="473"/>
      <c r="C1506" s="473"/>
      <c r="D1506" s="473"/>
      <c r="E1506" s="428"/>
      <c r="F1506" s="473"/>
      <c r="G1506" s="473"/>
      <c r="H1506" s="473"/>
      <c r="I1506" s="428"/>
      <c r="J1506" s="463"/>
      <c r="K1506" s="479"/>
      <c r="L1506" s="420"/>
      <c r="M1506" s="420"/>
      <c r="N1506" s="424"/>
      <c r="O1506" s="424"/>
      <c r="P1506" s="424"/>
      <c r="Q1506" s="424"/>
      <c r="R1506" s="424"/>
      <c r="S1506" s="424"/>
      <c r="X1506" s="422"/>
      <c r="Y1506" s="422"/>
    </row>
    <row r="1507" spans="1:25" s="421" customFormat="1" x14ac:dyDescent="0.2">
      <c r="A1507" s="473"/>
      <c r="B1507" s="473"/>
      <c r="C1507" s="473"/>
      <c r="D1507" s="473"/>
      <c r="E1507" s="428"/>
      <c r="F1507" s="473"/>
      <c r="G1507" s="473"/>
      <c r="H1507" s="473"/>
      <c r="I1507" s="428"/>
      <c r="J1507" s="463"/>
      <c r="K1507" s="479"/>
      <c r="L1507" s="420"/>
      <c r="M1507" s="420"/>
      <c r="N1507" s="424"/>
      <c r="O1507" s="424"/>
      <c r="P1507" s="424"/>
      <c r="Q1507" s="424"/>
      <c r="R1507" s="424"/>
      <c r="S1507" s="424"/>
      <c r="X1507" s="422"/>
      <c r="Y1507" s="422"/>
    </row>
    <row r="1508" spans="1:25" s="421" customFormat="1" x14ac:dyDescent="0.2">
      <c r="A1508" s="473"/>
      <c r="B1508" s="473"/>
      <c r="C1508" s="473"/>
      <c r="D1508" s="473"/>
      <c r="E1508" s="428"/>
      <c r="F1508" s="473"/>
      <c r="G1508" s="473"/>
      <c r="H1508" s="473"/>
      <c r="I1508" s="428"/>
      <c r="J1508" s="463"/>
      <c r="K1508" s="479"/>
      <c r="L1508" s="420"/>
      <c r="M1508" s="420"/>
      <c r="N1508" s="424"/>
      <c r="O1508" s="424"/>
      <c r="P1508" s="424"/>
      <c r="Q1508" s="424"/>
      <c r="R1508" s="424"/>
      <c r="S1508" s="424"/>
      <c r="X1508" s="422"/>
      <c r="Y1508" s="422"/>
    </row>
    <row r="1509" spans="1:25" s="421" customFormat="1" x14ac:dyDescent="0.2">
      <c r="A1509" s="473"/>
      <c r="B1509" s="473"/>
      <c r="C1509" s="473"/>
      <c r="D1509" s="473"/>
      <c r="E1509" s="428"/>
      <c r="F1509" s="473"/>
      <c r="G1509" s="473"/>
      <c r="H1509" s="473"/>
      <c r="I1509" s="428"/>
      <c r="J1509" s="463"/>
      <c r="K1509" s="479"/>
      <c r="L1509" s="420"/>
      <c r="M1509" s="420"/>
      <c r="N1509" s="424"/>
      <c r="O1509" s="424"/>
      <c r="P1509" s="424"/>
      <c r="Q1509" s="424"/>
      <c r="R1509" s="424"/>
      <c r="S1509" s="424"/>
      <c r="X1509" s="422"/>
      <c r="Y1509" s="422"/>
    </row>
    <row r="1510" spans="1:25" s="421" customFormat="1" x14ac:dyDescent="0.2">
      <c r="A1510" s="473"/>
      <c r="B1510" s="473"/>
      <c r="C1510" s="473"/>
      <c r="D1510" s="473"/>
      <c r="E1510" s="428"/>
      <c r="F1510" s="473"/>
      <c r="G1510" s="473"/>
      <c r="H1510" s="473"/>
      <c r="I1510" s="428"/>
      <c r="J1510" s="463"/>
      <c r="K1510" s="479"/>
      <c r="L1510" s="420"/>
      <c r="M1510" s="420"/>
      <c r="N1510" s="424"/>
      <c r="O1510" s="424"/>
      <c r="P1510" s="424"/>
      <c r="Q1510" s="424"/>
      <c r="R1510" s="424"/>
      <c r="S1510" s="424"/>
      <c r="X1510" s="422"/>
      <c r="Y1510" s="422"/>
    </row>
    <row r="1511" spans="1:25" s="421" customFormat="1" x14ac:dyDescent="0.2">
      <c r="A1511" s="473"/>
      <c r="B1511" s="473"/>
      <c r="C1511" s="473"/>
      <c r="D1511" s="473"/>
      <c r="E1511" s="428"/>
      <c r="F1511" s="473"/>
      <c r="G1511" s="473"/>
      <c r="H1511" s="473"/>
      <c r="I1511" s="428"/>
      <c r="J1511" s="463"/>
      <c r="K1511" s="479"/>
      <c r="L1511" s="420"/>
      <c r="M1511" s="420"/>
      <c r="N1511" s="424"/>
      <c r="O1511" s="424"/>
      <c r="P1511" s="424"/>
      <c r="Q1511" s="424"/>
      <c r="R1511" s="424"/>
      <c r="S1511" s="424"/>
      <c r="X1511" s="422"/>
      <c r="Y1511" s="422"/>
    </row>
    <row r="1512" spans="1:25" s="421" customFormat="1" x14ac:dyDescent="0.2">
      <c r="A1512" s="473"/>
      <c r="B1512" s="473"/>
      <c r="C1512" s="473"/>
      <c r="D1512" s="473"/>
      <c r="E1512" s="428"/>
      <c r="F1512" s="473"/>
      <c r="G1512" s="473"/>
      <c r="H1512" s="473"/>
      <c r="I1512" s="428"/>
      <c r="J1512" s="463"/>
      <c r="K1512" s="479"/>
      <c r="L1512" s="420"/>
      <c r="M1512" s="420"/>
      <c r="N1512" s="424"/>
      <c r="O1512" s="424"/>
      <c r="P1512" s="424"/>
      <c r="Q1512" s="424"/>
      <c r="R1512" s="424"/>
      <c r="S1512" s="424"/>
      <c r="X1512" s="422"/>
      <c r="Y1512" s="422"/>
    </row>
    <row r="1513" spans="1:25" s="421" customFormat="1" x14ac:dyDescent="0.2">
      <c r="A1513" s="473"/>
      <c r="B1513" s="473"/>
      <c r="C1513" s="473"/>
      <c r="D1513" s="473"/>
      <c r="E1513" s="428"/>
      <c r="F1513" s="473"/>
      <c r="G1513" s="473"/>
      <c r="H1513" s="473"/>
      <c r="I1513" s="428"/>
      <c r="J1513" s="463"/>
      <c r="K1513" s="479"/>
      <c r="L1513" s="420"/>
      <c r="M1513" s="420"/>
      <c r="N1513" s="424"/>
      <c r="O1513" s="424"/>
      <c r="P1513" s="424"/>
      <c r="Q1513" s="424"/>
      <c r="R1513" s="424"/>
      <c r="S1513" s="424"/>
      <c r="X1513" s="422"/>
      <c r="Y1513" s="422"/>
    </row>
    <row r="1514" spans="1:25" s="421" customFormat="1" x14ac:dyDescent="0.2">
      <c r="A1514" s="473"/>
      <c r="B1514" s="473"/>
      <c r="C1514" s="473"/>
      <c r="D1514" s="473"/>
      <c r="E1514" s="428"/>
      <c r="F1514" s="473"/>
      <c r="G1514" s="473"/>
      <c r="H1514" s="473"/>
      <c r="I1514" s="428"/>
      <c r="J1514" s="463"/>
      <c r="K1514" s="479"/>
      <c r="L1514" s="420"/>
      <c r="M1514" s="420"/>
      <c r="N1514" s="424"/>
      <c r="O1514" s="424"/>
      <c r="P1514" s="424"/>
      <c r="Q1514" s="424"/>
      <c r="R1514" s="424"/>
      <c r="S1514" s="424"/>
      <c r="X1514" s="422"/>
      <c r="Y1514" s="422"/>
    </row>
    <row r="1515" spans="1:25" s="421" customFormat="1" x14ac:dyDescent="0.2">
      <c r="A1515" s="473"/>
      <c r="B1515" s="473"/>
      <c r="C1515" s="473"/>
      <c r="D1515" s="473"/>
      <c r="E1515" s="428"/>
      <c r="F1515" s="473"/>
      <c r="G1515" s="473"/>
      <c r="H1515" s="473"/>
      <c r="I1515" s="428"/>
      <c r="J1515" s="463"/>
      <c r="K1515" s="479"/>
      <c r="L1515" s="420"/>
      <c r="M1515" s="420"/>
      <c r="N1515" s="424"/>
      <c r="O1515" s="424"/>
      <c r="P1515" s="424"/>
      <c r="Q1515" s="424"/>
      <c r="R1515" s="424"/>
      <c r="S1515" s="424"/>
      <c r="X1515" s="422"/>
      <c r="Y1515" s="422"/>
    </row>
    <row r="1516" spans="1:25" s="421" customFormat="1" x14ac:dyDescent="0.2">
      <c r="A1516" s="473"/>
      <c r="B1516" s="473"/>
      <c r="C1516" s="473"/>
      <c r="D1516" s="473"/>
      <c r="E1516" s="428"/>
      <c r="F1516" s="473"/>
      <c r="G1516" s="473"/>
      <c r="H1516" s="473"/>
      <c r="I1516" s="428"/>
      <c r="J1516" s="463"/>
      <c r="K1516" s="479"/>
      <c r="L1516" s="420"/>
      <c r="M1516" s="420"/>
      <c r="N1516" s="424"/>
      <c r="O1516" s="424"/>
      <c r="P1516" s="424"/>
      <c r="Q1516" s="424"/>
      <c r="R1516" s="424"/>
      <c r="S1516" s="424"/>
      <c r="X1516" s="422"/>
      <c r="Y1516" s="422"/>
    </row>
    <row r="1517" spans="1:25" s="421" customFormat="1" x14ac:dyDescent="0.2">
      <c r="A1517" s="473"/>
      <c r="B1517" s="473"/>
      <c r="C1517" s="473"/>
      <c r="D1517" s="473"/>
      <c r="E1517" s="428"/>
      <c r="F1517" s="473"/>
      <c r="G1517" s="473"/>
      <c r="H1517" s="473"/>
      <c r="I1517" s="428"/>
      <c r="J1517" s="463"/>
      <c r="K1517" s="479"/>
      <c r="L1517" s="420"/>
      <c r="M1517" s="420"/>
      <c r="N1517" s="424"/>
      <c r="O1517" s="424"/>
      <c r="P1517" s="424"/>
      <c r="Q1517" s="424"/>
      <c r="R1517" s="424"/>
      <c r="S1517" s="424"/>
      <c r="X1517" s="422"/>
      <c r="Y1517" s="422"/>
    </row>
    <row r="1518" spans="1:25" s="421" customFormat="1" x14ac:dyDescent="0.2">
      <c r="A1518" s="473"/>
      <c r="B1518" s="473"/>
      <c r="C1518" s="473"/>
      <c r="D1518" s="473"/>
      <c r="E1518" s="428"/>
      <c r="F1518" s="473"/>
      <c r="G1518" s="473"/>
      <c r="H1518" s="473"/>
      <c r="I1518" s="428"/>
      <c r="J1518" s="463"/>
      <c r="K1518" s="479"/>
      <c r="L1518" s="420"/>
      <c r="M1518" s="420"/>
      <c r="N1518" s="424"/>
      <c r="O1518" s="424"/>
      <c r="P1518" s="424"/>
      <c r="Q1518" s="424"/>
      <c r="R1518" s="424"/>
      <c r="S1518" s="424"/>
      <c r="X1518" s="422"/>
      <c r="Y1518" s="422"/>
    </row>
    <row r="1519" spans="1:25" s="421" customFormat="1" x14ac:dyDescent="0.2">
      <c r="A1519" s="473"/>
      <c r="B1519" s="473"/>
      <c r="C1519" s="473"/>
      <c r="D1519" s="473"/>
      <c r="E1519" s="428"/>
      <c r="F1519" s="473"/>
      <c r="G1519" s="473"/>
      <c r="H1519" s="473"/>
      <c r="I1519" s="428"/>
      <c r="J1519" s="463"/>
      <c r="K1519" s="479"/>
      <c r="L1519" s="420"/>
      <c r="M1519" s="420"/>
      <c r="N1519" s="424"/>
      <c r="O1519" s="424"/>
      <c r="P1519" s="424"/>
      <c r="Q1519" s="424"/>
      <c r="R1519" s="424"/>
      <c r="S1519" s="424"/>
      <c r="X1519" s="422"/>
      <c r="Y1519" s="422"/>
    </row>
    <row r="1520" spans="1:25" s="421" customFormat="1" x14ac:dyDescent="0.2">
      <c r="A1520" s="473"/>
      <c r="B1520" s="473"/>
      <c r="C1520" s="473"/>
      <c r="D1520" s="473"/>
      <c r="E1520" s="428"/>
      <c r="F1520" s="473"/>
      <c r="G1520" s="473"/>
      <c r="H1520" s="473"/>
      <c r="I1520" s="428"/>
      <c r="J1520" s="463"/>
      <c r="K1520" s="479"/>
      <c r="L1520" s="420"/>
      <c r="M1520" s="420"/>
      <c r="N1520" s="424"/>
      <c r="O1520" s="424"/>
      <c r="P1520" s="424"/>
      <c r="Q1520" s="424"/>
      <c r="R1520" s="424"/>
      <c r="S1520" s="424"/>
      <c r="X1520" s="422"/>
      <c r="Y1520" s="422"/>
    </row>
    <row r="1521" spans="1:25" s="421" customFormat="1" x14ac:dyDescent="0.2">
      <c r="A1521" s="473"/>
      <c r="B1521" s="473"/>
      <c r="C1521" s="473"/>
      <c r="D1521" s="473"/>
      <c r="E1521" s="428"/>
      <c r="F1521" s="473"/>
      <c r="G1521" s="473"/>
      <c r="H1521" s="473"/>
      <c r="I1521" s="428"/>
      <c r="J1521" s="463"/>
      <c r="K1521" s="479"/>
      <c r="L1521" s="420"/>
      <c r="M1521" s="420"/>
      <c r="N1521" s="424"/>
      <c r="O1521" s="424"/>
      <c r="P1521" s="424"/>
      <c r="Q1521" s="424"/>
      <c r="R1521" s="424"/>
      <c r="S1521" s="424"/>
      <c r="X1521" s="422"/>
      <c r="Y1521" s="422"/>
    </row>
    <row r="1522" spans="1:25" s="421" customFormat="1" x14ac:dyDescent="0.2">
      <c r="A1522" s="473"/>
      <c r="B1522" s="473"/>
      <c r="C1522" s="473"/>
      <c r="D1522" s="473"/>
      <c r="E1522" s="428"/>
      <c r="F1522" s="473"/>
      <c r="G1522" s="473"/>
      <c r="H1522" s="473"/>
      <c r="I1522" s="428"/>
      <c r="J1522" s="463"/>
      <c r="K1522" s="479"/>
      <c r="L1522" s="420"/>
      <c r="M1522" s="420"/>
      <c r="N1522" s="424"/>
      <c r="O1522" s="424"/>
      <c r="P1522" s="424"/>
      <c r="Q1522" s="424"/>
      <c r="R1522" s="424"/>
      <c r="S1522" s="424"/>
      <c r="X1522" s="422"/>
      <c r="Y1522" s="422"/>
    </row>
    <row r="1523" spans="1:25" s="421" customFormat="1" x14ac:dyDescent="0.2">
      <c r="A1523" s="473"/>
      <c r="B1523" s="473"/>
      <c r="C1523" s="473"/>
      <c r="D1523" s="473"/>
      <c r="E1523" s="428"/>
      <c r="F1523" s="473"/>
      <c r="G1523" s="473"/>
      <c r="H1523" s="473"/>
      <c r="I1523" s="428"/>
      <c r="J1523" s="463"/>
      <c r="K1523" s="479"/>
      <c r="L1523" s="420"/>
      <c r="M1523" s="420"/>
      <c r="N1523" s="424"/>
      <c r="O1523" s="424"/>
      <c r="P1523" s="424"/>
      <c r="Q1523" s="424"/>
      <c r="R1523" s="424"/>
      <c r="S1523" s="424"/>
      <c r="X1523" s="422"/>
      <c r="Y1523" s="422"/>
    </row>
    <row r="1524" spans="1:25" s="421" customFormat="1" x14ac:dyDescent="0.2">
      <c r="A1524" s="473"/>
      <c r="B1524" s="473"/>
      <c r="C1524" s="473"/>
      <c r="D1524" s="473"/>
      <c r="E1524" s="428"/>
      <c r="F1524" s="473"/>
      <c r="G1524" s="473"/>
      <c r="H1524" s="473"/>
      <c r="I1524" s="428"/>
      <c r="J1524" s="463"/>
      <c r="K1524" s="479"/>
      <c r="L1524" s="420"/>
      <c r="M1524" s="420"/>
      <c r="N1524" s="424"/>
      <c r="O1524" s="424"/>
      <c r="P1524" s="424"/>
      <c r="Q1524" s="424"/>
      <c r="R1524" s="424"/>
      <c r="S1524" s="424"/>
      <c r="X1524" s="422"/>
      <c r="Y1524" s="422"/>
    </row>
    <row r="1525" spans="1:25" s="421" customFormat="1" x14ac:dyDescent="0.2">
      <c r="A1525" s="473"/>
      <c r="B1525" s="473"/>
      <c r="C1525" s="473"/>
      <c r="D1525" s="473"/>
      <c r="E1525" s="428"/>
      <c r="F1525" s="473"/>
      <c r="G1525" s="473"/>
      <c r="H1525" s="473"/>
      <c r="I1525" s="428"/>
      <c r="J1525" s="463"/>
      <c r="K1525" s="479"/>
      <c r="L1525" s="420"/>
      <c r="M1525" s="420"/>
      <c r="N1525" s="424"/>
      <c r="O1525" s="424"/>
      <c r="P1525" s="424"/>
      <c r="Q1525" s="424"/>
      <c r="R1525" s="424"/>
      <c r="S1525" s="424"/>
      <c r="X1525" s="422"/>
      <c r="Y1525" s="422"/>
    </row>
    <row r="1526" spans="1:25" s="421" customFormat="1" x14ac:dyDescent="0.2">
      <c r="A1526" s="473"/>
      <c r="B1526" s="473"/>
      <c r="C1526" s="473"/>
      <c r="D1526" s="473"/>
      <c r="E1526" s="428"/>
      <c r="F1526" s="473"/>
      <c r="G1526" s="473"/>
      <c r="H1526" s="473"/>
      <c r="I1526" s="428"/>
      <c r="J1526" s="463"/>
      <c r="K1526" s="479"/>
      <c r="L1526" s="420"/>
      <c r="M1526" s="420"/>
      <c r="N1526" s="424"/>
      <c r="O1526" s="424"/>
      <c r="P1526" s="424"/>
      <c r="Q1526" s="424"/>
      <c r="R1526" s="424"/>
      <c r="S1526" s="424"/>
      <c r="X1526" s="422"/>
      <c r="Y1526" s="422"/>
    </row>
    <row r="1527" spans="1:25" s="421" customFormat="1" x14ac:dyDescent="0.2">
      <c r="A1527" s="473"/>
      <c r="B1527" s="473"/>
      <c r="C1527" s="473"/>
      <c r="D1527" s="473"/>
      <c r="E1527" s="428"/>
      <c r="F1527" s="473"/>
      <c r="G1527" s="473"/>
      <c r="H1527" s="473"/>
      <c r="I1527" s="428"/>
      <c r="J1527" s="463"/>
      <c r="K1527" s="479"/>
      <c r="L1527" s="420"/>
      <c r="M1527" s="420"/>
      <c r="N1527" s="424"/>
      <c r="O1527" s="424"/>
      <c r="P1527" s="424"/>
      <c r="Q1527" s="424"/>
      <c r="R1527" s="424"/>
      <c r="S1527" s="424"/>
      <c r="X1527" s="422"/>
      <c r="Y1527" s="422"/>
    </row>
    <row r="1528" spans="1:25" s="421" customFormat="1" x14ac:dyDescent="0.2">
      <c r="A1528" s="473"/>
      <c r="B1528" s="473"/>
      <c r="C1528" s="473"/>
      <c r="D1528" s="473"/>
      <c r="E1528" s="428"/>
      <c r="F1528" s="473"/>
      <c r="G1528" s="473"/>
      <c r="H1528" s="473"/>
      <c r="I1528" s="428"/>
      <c r="J1528" s="463"/>
      <c r="K1528" s="479"/>
      <c r="L1528" s="420"/>
      <c r="M1528" s="420"/>
      <c r="N1528" s="424"/>
      <c r="O1528" s="424"/>
      <c r="P1528" s="424"/>
      <c r="Q1528" s="424"/>
      <c r="R1528" s="424"/>
      <c r="S1528" s="424"/>
      <c r="X1528" s="422"/>
      <c r="Y1528" s="422"/>
    </row>
    <row r="1529" spans="1:25" s="421" customFormat="1" x14ac:dyDescent="0.2">
      <c r="A1529" s="473"/>
      <c r="B1529" s="473"/>
      <c r="C1529" s="473"/>
      <c r="D1529" s="473"/>
      <c r="E1529" s="428"/>
      <c r="F1529" s="473"/>
      <c r="G1529" s="473"/>
      <c r="H1529" s="473"/>
      <c r="I1529" s="428"/>
      <c r="J1529" s="463"/>
      <c r="K1529" s="479"/>
      <c r="L1529" s="420"/>
      <c r="M1529" s="420"/>
      <c r="N1529" s="424"/>
      <c r="O1529" s="424"/>
      <c r="P1529" s="424"/>
      <c r="Q1529" s="424"/>
      <c r="R1529" s="424"/>
      <c r="S1529" s="424"/>
      <c r="X1529" s="422"/>
      <c r="Y1529" s="422"/>
    </row>
    <row r="1530" spans="1:25" s="421" customFormat="1" x14ac:dyDescent="0.2">
      <c r="A1530" s="473"/>
      <c r="B1530" s="473"/>
      <c r="C1530" s="473"/>
      <c r="D1530" s="473"/>
      <c r="E1530" s="428"/>
      <c r="F1530" s="473"/>
      <c r="G1530" s="473"/>
      <c r="H1530" s="473"/>
      <c r="I1530" s="428"/>
      <c r="J1530" s="463"/>
      <c r="K1530" s="479"/>
      <c r="L1530" s="420"/>
      <c r="M1530" s="420"/>
      <c r="N1530" s="424"/>
      <c r="O1530" s="424"/>
      <c r="P1530" s="424"/>
      <c r="Q1530" s="424"/>
      <c r="R1530" s="424"/>
      <c r="S1530" s="424"/>
      <c r="X1530" s="422"/>
      <c r="Y1530" s="422"/>
    </row>
    <row r="1531" spans="1:25" s="421" customFormat="1" x14ac:dyDescent="0.2">
      <c r="A1531" s="473"/>
      <c r="B1531" s="473"/>
      <c r="C1531" s="473"/>
      <c r="D1531" s="473"/>
      <c r="E1531" s="428"/>
      <c r="F1531" s="473"/>
      <c r="G1531" s="473"/>
      <c r="H1531" s="473"/>
      <c r="I1531" s="428"/>
      <c r="J1531" s="463"/>
      <c r="K1531" s="479"/>
      <c r="L1531" s="420"/>
      <c r="M1531" s="420"/>
      <c r="N1531" s="424"/>
      <c r="O1531" s="424"/>
      <c r="P1531" s="424"/>
      <c r="Q1531" s="424"/>
      <c r="R1531" s="424"/>
      <c r="S1531" s="424"/>
      <c r="X1531" s="422"/>
      <c r="Y1531" s="422"/>
    </row>
    <row r="1532" spans="1:25" s="421" customFormat="1" x14ac:dyDescent="0.2">
      <c r="A1532" s="473"/>
      <c r="B1532" s="473"/>
      <c r="C1532" s="473"/>
      <c r="D1532" s="473"/>
      <c r="E1532" s="428"/>
      <c r="F1532" s="473"/>
      <c r="G1532" s="473"/>
      <c r="H1532" s="473"/>
      <c r="I1532" s="428"/>
      <c r="J1532" s="463"/>
      <c r="K1532" s="479"/>
      <c r="L1532" s="420"/>
      <c r="M1532" s="420"/>
      <c r="N1532" s="424"/>
      <c r="O1532" s="424"/>
      <c r="P1532" s="424"/>
      <c r="Q1532" s="424"/>
      <c r="R1532" s="424"/>
      <c r="S1532" s="424"/>
      <c r="X1532" s="422"/>
      <c r="Y1532" s="422"/>
    </row>
    <row r="1533" spans="1:25" s="421" customFormat="1" x14ac:dyDescent="0.2">
      <c r="A1533" s="473"/>
      <c r="B1533" s="473"/>
      <c r="C1533" s="473"/>
      <c r="D1533" s="473"/>
      <c r="E1533" s="428"/>
      <c r="F1533" s="473"/>
      <c r="G1533" s="473"/>
      <c r="H1533" s="473"/>
      <c r="I1533" s="428"/>
      <c r="J1533" s="463"/>
      <c r="K1533" s="479"/>
      <c r="L1533" s="420"/>
      <c r="M1533" s="420"/>
      <c r="N1533" s="424"/>
      <c r="O1533" s="424"/>
      <c r="P1533" s="424"/>
      <c r="Q1533" s="424"/>
      <c r="R1533" s="424"/>
      <c r="S1533" s="424"/>
      <c r="X1533" s="422"/>
      <c r="Y1533" s="422"/>
    </row>
    <row r="1534" spans="1:25" s="421" customFormat="1" x14ac:dyDescent="0.2">
      <c r="A1534" s="473"/>
      <c r="B1534" s="473"/>
      <c r="C1534" s="473"/>
      <c r="D1534" s="473"/>
      <c r="E1534" s="428"/>
      <c r="F1534" s="473"/>
      <c r="G1534" s="473"/>
      <c r="H1534" s="473"/>
      <c r="I1534" s="428"/>
      <c r="J1534" s="463"/>
      <c r="K1534" s="479"/>
      <c r="L1534" s="420"/>
      <c r="M1534" s="420"/>
      <c r="N1534" s="424"/>
      <c r="O1534" s="424"/>
      <c r="P1534" s="424"/>
      <c r="Q1534" s="424"/>
      <c r="R1534" s="424"/>
      <c r="S1534" s="424"/>
      <c r="X1534" s="422"/>
      <c r="Y1534" s="422"/>
    </row>
    <row r="1535" spans="1:25" s="421" customFormat="1" x14ac:dyDescent="0.2">
      <c r="A1535" s="473"/>
      <c r="B1535" s="473"/>
      <c r="C1535" s="473"/>
      <c r="D1535" s="473"/>
      <c r="E1535" s="428"/>
      <c r="F1535" s="473"/>
      <c r="G1535" s="473"/>
      <c r="H1535" s="473"/>
      <c r="I1535" s="428"/>
      <c r="J1535" s="463"/>
      <c r="K1535" s="479"/>
      <c r="L1535" s="420"/>
      <c r="M1535" s="420"/>
      <c r="N1535" s="424"/>
      <c r="O1535" s="424"/>
      <c r="P1535" s="424"/>
      <c r="Q1535" s="424"/>
      <c r="R1535" s="424"/>
      <c r="S1535" s="424"/>
      <c r="X1535" s="422"/>
      <c r="Y1535" s="422"/>
    </row>
    <row r="1536" spans="1:25" s="421" customFormat="1" x14ac:dyDescent="0.2">
      <c r="A1536" s="473"/>
      <c r="B1536" s="473"/>
      <c r="C1536" s="473"/>
      <c r="D1536" s="473"/>
      <c r="E1536" s="428"/>
      <c r="F1536" s="473"/>
      <c r="G1536" s="473"/>
      <c r="H1536" s="473"/>
      <c r="I1536" s="428"/>
      <c r="J1536" s="463"/>
      <c r="K1536" s="479"/>
      <c r="L1536" s="420"/>
      <c r="M1536" s="420"/>
      <c r="N1536" s="424"/>
      <c r="O1536" s="424"/>
      <c r="P1536" s="424"/>
      <c r="Q1536" s="424"/>
      <c r="R1536" s="424"/>
      <c r="S1536" s="424"/>
      <c r="X1536" s="422"/>
      <c r="Y1536" s="422"/>
    </row>
    <row r="1537" spans="1:25" s="421" customFormat="1" x14ac:dyDescent="0.2">
      <c r="A1537" s="473"/>
      <c r="B1537" s="473"/>
      <c r="C1537" s="473"/>
      <c r="D1537" s="473"/>
      <c r="E1537" s="428"/>
      <c r="F1537" s="473"/>
      <c r="G1537" s="473"/>
      <c r="H1537" s="473"/>
      <c r="I1537" s="428"/>
      <c r="J1537" s="463"/>
      <c r="K1537" s="479"/>
      <c r="L1537" s="420"/>
      <c r="M1537" s="420"/>
      <c r="N1537" s="424"/>
      <c r="O1537" s="424"/>
      <c r="P1537" s="424"/>
      <c r="Q1537" s="424"/>
      <c r="R1537" s="424"/>
      <c r="S1537" s="424"/>
      <c r="X1537" s="422"/>
      <c r="Y1537" s="422"/>
    </row>
    <row r="1538" spans="1:25" s="421" customFormat="1" x14ac:dyDescent="0.2">
      <c r="A1538" s="473"/>
      <c r="B1538" s="473"/>
      <c r="C1538" s="473"/>
      <c r="D1538" s="473"/>
      <c r="E1538" s="428"/>
      <c r="F1538" s="473"/>
      <c r="G1538" s="473"/>
      <c r="H1538" s="473"/>
      <c r="I1538" s="428"/>
      <c r="J1538" s="463"/>
      <c r="K1538" s="479"/>
      <c r="L1538" s="420"/>
      <c r="M1538" s="420"/>
      <c r="N1538" s="424"/>
      <c r="O1538" s="424"/>
      <c r="P1538" s="424"/>
      <c r="Q1538" s="424"/>
      <c r="R1538" s="424"/>
      <c r="S1538" s="424"/>
      <c r="X1538" s="422"/>
      <c r="Y1538" s="422"/>
    </row>
    <row r="1539" spans="1:25" s="421" customFormat="1" x14ac:dyDescent="0.2">
      <c r="A1539" s="473"/>
      <c r="B1539" s="473"/>
      <c r="C1539" s="473"/>
      <c r="D1539" s="473"/>
      <c r="E1539" s="428"/>
      <c r="F1539" s="473"/>
      <c r="G1539" s="473"/>
      <c r="H1539" s="473"/>
      <c r="I1539" s="428"/>
      <c r="J1539" s="463"/>
      <c r="K1539" s="479"/>
      <c r="L1539" s="420"/>
      <c r="M1539" s="420"/>
      <c r="N1539" s="424"/>
      <c r="O1539" s="424"/>
      <c r="P1539" s="424"/>
      <c r="Q1539" s="424"/>
      <c r="R1539" s="424"/>
      <c r="S1539" s="424"/>
      <c r="X1539" s="422"/>
      <c r="Y1539" s="422"/>
    </row>
    <row r="1540" spans="1:25" s="421" customFormat="1" x14ac:dyDescent="0.2">
      <c r="A1540" s="473"/>
      <c r="B1540" s="473"/>
      <c r="C1540" s="473"/>
      <c r="D1540" s="473"/>
      <c r="E1540" s="428"/>
      <c r="F1540" s="473"/>
      <c r="G1540" s="473"/>
      <c r="H1540" s="473"/>
      <c r="I1540" s="428"/>
      <c r="J1540" s="463"/>
      <c r="K1540" s="479"/>
      <c r="L1540" s="420"/>
      <c r="M1540" s="420"/>
      <c r="N1540" s="424"/>
      <c r="O1540" s="424"/>
      <c r="P1540" s="424"/>
      <c r="Q1540" s="424"/>
      <c r="R1540" s="424"/>
      <c r="S1540" s="424"/>
      <c r="X1540" s="422"/>
      <c r="Y1540" s="422"/>
    </row>
    <row r="1541" spans="1:25" s="421" customFormat="1" x14ac:dyDescent="0.2">
      <c r="A1541" s="473"/>
      <c r="B1541" s="473"/>
      <c r="C1541" s="473"/>
      <c r="D1541" s="473"/>
      <c r="E1541" s="428"/>
      <c r="F1541" s="473"/>
      <c r="G1541" s="473"/>
      <c r="H1541" s="473"/>
      <c r="I1541" s="428"/>
      <c r="J1541" s="463"/>
      <c r="K1541" s="479"/>
      <c r="L1541" s="420"/>
      <c r="M1541" s="420"/>
      <c r="N1541" s="424"/>
      <c r="O1541" s="424"/>
      <c r="P1541" s="424"/>
      <c r="Q1541" s="424"/>
      <c r="R1541" s="424"/>
      <c r="S1541" s="424"/>
      <c r="X1541" s="422"/>
      <c r="Y1541" s="422"/>
    </row>
    <row r="1542" spans="1:25" s="421" customFormat="1" x14ac:dyDescent="0.2">
      <c r="A1542" s="473"/>
      <c r="B1542" s="473"/>
      <c r="C1542" s="473"/>
      <c r="D1542" s="473"/>
      <c r="E1542" s="428"/>
      <c r="F1542" s="473"/>
      <c r="G1542" s="473"/>
      <c r="H1542" s="473"/>
      <c r="I1542" s="428"/>
      <c r="J1542" s="463"/>
      <c r="K1542" s="479"/>
      <c r="L1542" s="420"/>
      <c r="M1542" s="420"/>
      <c r="N1542" s="424"/>
      <c r="O1542" s="424"/>
      <c r="P1542" s="424"/>
      <c r="Q1542" s="424"/>
      <c r="R1542" s="424"/>
      <c r="S1542" s="424"/>
      <c r="X1542" s="422"/>
      <c r="Y1542" s="422"/>
    </row>
    <row r="1543" spans="1:25" s="421" customFormat="1" x14ac:dyDescent="0.2">
      <c r="A1543" s="473"/>
      <c r="B1543" s="473"/>
      <c r="C1543" s="473"/>
      <c r="D1543" s="473"/>
      <c r="E1543" s="428"/>
      <c r="F1543" s="473"/>
      <c r="G1543" s="473"/>
      <c r="H1543" s="473"/>
      <c r="I1543" s="428"/>
      <c r="J1543" s="463"/>
      <c r="K1543" s="479"/>
      <c r="L1543" s="420"/>
      <c r="M1543" s="420"/>
      <c r="N1543" s="424"/>
      <c r="O1543" s="424"/>
      <c r="P1543" s="424"/>
      <c r="Q1543" s="424"/>
      <c r="R1543" s="424"/>
      <c r="S1543" s="424"/>
      <c r="X1543" s="422"/>
      <c r="Y1543" s="422"/>
    </row>
    <row r="1544" spans="1:25" s="421" customFormat="1" x14ac:dyDescent="0.2">
      <c r="A1544" s="473"/>
      <c r="B1544" s="473"/>
      <c r="C1544" s="473"/>
      <c r="D1544" s="473"/>
      <c r="E1544" s="428"/>
      <c r="F1544" s="473"/>
      <c r="G1544" s="473"/>
      <c r="H1544" s="473"/>
      <c r="I1544" s="428"/>
      <c r="J1544" s="463"/>
      <c r="K1544" s="479"/>
      <c r="L1544" s="420"/>
      <c r="M1544" s="420"/>
      <c r="N1544" s="424"/>
      <c r="O1544" s="424"/>
      <c r="P1544" s="424"/>
      <c r="Q1544" s="424"/>
      <c r="R1544" s="424"/>
      <c r="S1544" s="424"/>
      <c r="X1544" s="422"/>
      <c r="Y1544" s="422"/>
    </row>
    <row r="1545" spans="1:25" s="421" customFormat="1" x14ac:dyDescent="0.2">
      <c r="A1545" s="473"/>
      <c r="B1545" s="473"/>
      <c r="C1545" s="473"/>
      <c r="D1545" s="473"/>
      <c r="E1545" s="428"/>
      <c r="F1545" s="473"/>
      <c r="G1545" s="473"/>
      <c r="H1545" s="473"/>
      <c r="I1545" s="428"/>
      <c r="J1545" s="463"/>
      <c r="K1545" s="479"/>
      <c r="L1545" s="420"/>
      <c r="M1545" s="420"/>
      <c r="N1545" s="424"/>
      <c r="O1545" s="424"/>
      <c r="P1545" s="424"/>
      <c r="Q1545" s="424"/>
      <c r="R1545" s="424"/>
      <c r="S1545" s="424"/>
      <c r="X1545" s="422"/>
      <c r="Y1545" s="422"/>
    </row>
    <row r="1546" spans="1:25" s="421" customFormat="1" x14ac:dyDescent="0.2">
      <c r="A1546" s="473"/>
      <c r="B1546" s="473"/>
      <c r="C1546" s="473"/>
      <c r="D1546" s="473"/>
      <c r="E1546" s="428"/>
      <c r="F1546" s="473"/>
      <c r="G1546" s="473"/>
      <c r="H1546" s="473"/>
      <c r="I1546" s="428"/>
      <c r="J1546" s="463"/>
      <c r="K1546" s="479"/>
      <c r="L1546" s="420"/>
      <c r="M1546" s="420"/>
      <c r="N1546" s="424"/>
      <c r="O1546" s="424"/>
      <c r="P1546" s="424"/>
      <c r="Q1546" s="424"/>
      <c r="R1546" s="424"/>
      <c r="S1546" s="424"/>
      <c r="X1546" s="422"/>
      <c r="Y1546" s="422"/>
    </row>
    <row r="1547" spans="1:25" s="421" customFormat="1" x14ac:dyDescent="0.2">
      <c r="A1547" s="473"/>
      <c r="B1547" s="473"/>
      <c r="C1547" s="473"/>
      <c r="D1547" s="473"/>
      <c r="E1547" s="428"/>
      <c r="F1547" s="473"/>
      <c r="G1547" s="473"/>
      <c r="H1547" s="473"/>
      <c r="I1547" s="428"/>
      <c r="J1547" s="463"/>
      <c r="K1547" s="479"/>
      <c r="L1547" s="420"/>
      <c r="M1547" s="420"/>
      <c r="N1547" s="424"/>
      <c r="O1547" s="424"/>
      <c r="P1547" s="424"/>
      <c r="Q1547" s="424"/>
      <c r="R1547" s="424"/>
      <c r="S1547" s="424"/>
      <c r="X1547" s="422"/>
      <c r="Y1547" s="422"/>
    </row>
    <row r="1548" spans="1:25" s="421" customFormat="1" x14ac:dyDescent="0.2">
      <c r="A1548" s="473"/>
      <c r="B1548" s="473"/>
      <c r="C1548" s="473"/>
      <c r="D1548" s="473"/>
      <c r="E1548" s="428"/>
      <c r="F1548" s="473"/>
      <c r="G1548" s="473"/>
      <c r="H1548" s="473"/>
      <c r="I1548" s="428"/>
      <c r="J1548" s="463"/>
      <c r="K1548" s="479"/>
      <c r="L1548" s="420"/>
      <c r="M1548" s="420"/>
      <c r="N1548" s="424"/>
      <c r="O1548" s="424"/>
      <c r="P1548" s="424"/>
      <c r="Q1548" s="424"/>
      <c r="R1548" s="424"/>
      <c r="S1548" s="424"/>
      <c r="X1548" s="422"/>
      <c r="Y1548" s="422"/>
    </row>
    <row r="1549" spans="1:25" s="421" customFormat="1" x14ac:dyDescent="0.2">
      <c r="A1549" s="473"/>
      <c r="B1549" s="473"/>
      <c r="C1549" s="473"/>
      <c r="D1549" s="473"/>
      <c r="E1549" s="428"/>
      <c r="F1549" s="473"/>
      <c r="G1549" s="473"/>
      <c r="H1549" s="473"/>
      <c r="I1549" s="428"/>
      <c r="J1549" s="463"/>
      <c r="K1549" s="479"/>
      <c r="L1549" s="420"/>
      <c r="M1549" s="420"/>
      <c r="N1549" s="424"/>
      <c r="O1549" s="424"/>
      <c r="P1549" s="424"/>
      <c r="Q1549" s="424"/>
      <c r="R1549" s="424"/>
      <c r="S1549" s="424"/>
      <c r="X1549" s="422"/>
      <c r="Y1549" s="422"/>
    </row>
    <row r="1550" spans="1:25" s="421" customFormat="1" x14ac:dyDescent="0.2">
      <c r="A1550" s="473"/>
      <c r="B1550" s="473"/>
      <c r="C1550" s="473"/>
      <c r="D1550" s="473"/>
      <c r="E1550" s="428"/>
      <c r="F1550" s="473"/>
      <c r="G1550" s="473"/>
      <c r="H1550" s="473"/>
      <c r="I1550" s="428"/>
      <c r="J1550" s="463"/>
      <c r="K1550" s="479"/>
      <c r="L1550" s="420"/>
      <c r="M1550" s="420"/>
      <c r="N1550" s="424"/>
      <c r="O1550" s="424"/>
      <c r="P1550" s="424"/>
      <c r="Q1550" s="424"/>
      <c r="R1550" s="424"/>
      <c r="S1550" s="424"/>
      <c r="X1550" s="422"/>
      <c r="Y1550" s="422"/>
    </row>
    <row r="1551" spans="1:25" s="421" customFormat="1" x14ac:dyDescent="0.2">
      <c r="A1551" s="473"/>
      <c r="B1551" s="473"/>
      <c r="C1551" s="473"/>
      <c r="D1551" s="473"/>
      <c r="E1551" s="428"/>
      <c r="F1551" s="473"/>
      <c r="G1551" s="473"/>
      <c r="H1551" s="473"/>
      <c r="I1551" s="428"/>
      <c r="J1551" s="463"/>
      <c r="K1551" s="479"/>
      <c r="L1551" s="420"/>
      <c r="M1551" s="420"/>
      <c r="N1551" s="424"/>
      <c r="O1551" s="424"/>
      <c r="P1551" s="424"/>
      <c r="Q1551" s="424"/>
      <c r="R1551" s="424"/>
      <c r="S1551" s="424"/>
      <c r="X1551" s="422"/>
      <c r="Y1551" s="422"/>
    </row>
    <row r="1552" spans="1:25" s="421" customFormat="1" x14ac:dyDescent="0.2">
      <c r="A1552" s="473"/>
      <c r="B1552" s="473"/>
      <c r="C1552" s="473"/>
      <c r="D1552" s="473"/>
      <c r="E1552" s="428"/>
      <c r="F1552" s="473"/>
      <c r="G1552" s="473"/>
      <c r="H1552" s="473"/>
      <c r="I1552" s="428"/>
      <c r="J1552" s="463"/>
      <c r="K1552" s="479"/>
      <c r="L1552" s="420"/>
      <c r="M1552" s="420"/>
      <c r="N1552" s="424"/>
      <c r="O1552" s="424"/>
      <c r="P1552" s="424"/>
      <c r="Q1552" s="424"/>
      <c r="R1552" s="424"/>
      <c r="S1552" s="424"/>
      <c r="X1552" s="422"/>
      <c r="Y1552" s="422"/>
    </row>
    <row r="1553" spans="1:25" s="421" customFormat="1" x14ac:dyDescent="0.2">
      <c r="A1553" s="473"/>
      <c r="B1553" s="473"/>
      <c r="C1553" s="473"/>
      <c r="D1553" s="473"/>
      <c r="E1553" s="428"/>
      <c r="F1553" s="473"/>
      <c r="G1553" s="473"/>
      <c r="H1553" s="473"/>
      <c r="I1553" s="428"/>
      <c r="J1553" s="463"/>
      <c r="K1553" s="479"/>
      <c r="L1553" s="420"/>
      <c r="M1553" s="420"/>
      <c r="N1553" s="424"/>
      <c r="O1553" s="424"/>
      <c r="P1553" s="424"/>
      <c r="Q1553" s="424"/>
      <c r="R1553" s="424"/>
      <c r="S1553" s="424"/>
      <c r="X1553" s="422"/>
      <c r="Y1553" s="422"/>
    </row>
    <row r="1554" spans="1:25" s="421" customFormat="1" x14ac:dyDescent="0.2">
      <c r="A1554" s="473"/>
      <c r="B1554" s="473"/>
      <c r="C1554" s="473"/>
      <c r="D1554" s="473"/>
      <c r="E1554" s="428"/>
      <c r="F1554" s="473"/>
      <c r="G1554" s="473"/>
      <c r="H1554" s="473"/>
      <c r="I1554" s="428"/>
      <c r="J1554" s="463"/>
      <c r="K1554" s="479"/>
      <c r="L1554" s="420"/>
      <c r="M1554" s="420"/>
      <c r="N1554" s="424"/>
      <c r="O1554" s="424"/>
      <c r="P1554" s="424"/>
      <c r="Q1554" s="424"/>
      <c r="R1554" s="424"/>
      <c r="S1554" s="424"/>
      <c r="X1554" s="422"/>
      <c r="Y1554" s="422"/>
    </row>
    <row r="1555" spans="1:25" s="421" customFormat="1" x14ac:dyDescent="0.2">
      <c r="A1555" s="473"/>
      <c r="B1555" s="473"/>
      <c r="C1555" s="473"/>
      <c r="D1555" s="473"/>
      <c r="E1555" s="428"/>
      <c r="F1555" s="473"/>
      <c r="G1555" s="473"/>
      <c r="H1555" s="473"/>
      <c r="I1555" s="428"/>
      <c r="J1555" s="463"/>
      <c r="K1555" s="479"/>
      <c r="L1555" s="420"/>
      <c r="M1555" s="420"/>
      <c r="N1555" s="424"/>
      <c r="O1555" s="424"/>
      <c r="P1555" s="424"/>
      <c r="Q1555" s="424"/>
      <c r="R1555" s="424"/>
      <c r="S1555" s="424"/>
      <c r="X1555" s="422"/>
      <c r="Y1555" s="422"/>
    </row>
    <row r="1556" spans="1:25" s="421" customFormat="1" x14ac:dyDescent="0.2">
      <c r="A1556" s="473"/>
      <c r="B1556" s="473"/>
      <c r="C1556" s="473"/>
      <c r="D1556" s="473"/>
      <c r="E1556" s="428"/>
      <c r="F1556" s="473"/>
      <c r="G1556" s="473"/>
      <c r="H1556" s="473"/>
      <c r="I1556" s="428"/>
      <c r="J1556" s="463"/>
      <c r="K1556" s="479"/>
      <c r="L1556" s="420"/>
      <c r="M1556" s="420"/>
      <c r="N1556" s="424"/>
      <c r="O1556" s="424"/>
      <c r="P1556" s="424"/>
      <c r="Q1556" s="424"/>
      <c r="R1556" s="424"/>
      <c r="S1556" s="424"/>
      <c r="X1556" s="422"/>
      <c r="Y1556" s="422"/>
    </row>
    <row r="1557" spans="1:25" s="421" customFormat="1" x14ac:dyDescent="0.2">
      <c r="A1557" s="473"/>
      <c r="B1557" s="473"/>
      <c r="C1557" s="473"/>
      <c r="D1557" s="473"/>
      <c r="E1557" s="428"/>
      <c r="F1557" s="473"/>
      <c r="G1557" s="473"/>
      <c r="H1557" s="473"/>
      <c r="I1557" s="428"/>
      <c r="J1557" s="463"/>
      <c r="K1557" s="479"/>
      <c r="L1557" s="420"/>
      <c r="M1557" s="420"/>
      <c r="N1557" s="424"/>
      <c r="O1557" s="424"/>
      <c r="P1557" s="424"/>
      <c r="Q1557" s="424"/>
      <c r="R1557" s="424"/>
      <c r="S1557" s="424"/>
      <c r="X1557" s="422"/>
      <c r="Y1557" s="422"/>
    </row>
    <row r="1558" spans="1:25" s="421" customFormat="1" x14ac:dyDescent="0.2">
      <c r="A1558" s="473"/>
      <c r="B1558" s="473"/>
      <c r="C1558" s="473"/>
      <c r="D1558" s="473"/>
      <c r="E1558" s="428"/>
      <c r="F1558" s="473"/>
      <c r="G1558" s="473"/>
      <c r="H1558" s="473"/>
      <c r="I1558" s="428"/>
      <c r="J1558" s="463"/>
      <c r="K1558" s="479"/>
      <c r="L1558" s="420"/>
      <c r="M1558" s="420"/>
      <c r="N1558" s="424"/>
      <c r="O1558" s="424"/>
      <c r="P1558" s="424"/>
      <c r="Q1558" s="424"/>
      <c r="R1558" s="424"/>
      <c r="S1558" s="424"/>
      <c r="X1558" s="422"/>
      <c r="Y1558" s="422"/>
    </row>
    <row r="1559" spans="1:25" s="421" customFormat="1" x14ac:dyDescent="0.2">
      <c r="A1559" s="473"/>
      <c r="B1559" s="473"/>
      <c r="C1559" s="473"/>
      <c r="D1559" s="473"/>
      <c r="E1559" s="428"/>
      <c r="F1559" s="473"/>
      <c r="G1559" s="473"/>
      <c r="H1559" s="473"/>
      <c r="I1559" s="428"/>
      <c r="J1559" s="463"/>
      <c r="K1559" s="479"/>
      <c r="L1559" s="420"/>
      <c r="M1559" s="420"/>
      <c r="N1559" s="424"/>
      <c r="O1559" s="424"/>
      <c r="P1559" s="424"/>
      <c r="Q1559" s="424"/>
      <c r="R1559" s="424"/>
      <c r="S1559" s="424"/>
      <c r="X1559" s="422"/>
      <c r="Y1559" s="422"/>
    </row>
    <row r="1560" spans="1:25" s="421" customFormat="1" x14ac:dyDescent="0.2">
      <c r="A1560" s="473"/>
      <c r="B1560" s="473"/>
      <c r="C1560" s="473"/>
      <c r="D1560" s="473"/>
      <c r="E1560" s="428"/>
      <c r="F1560" s="473"/>
      <c r="G1560" s="473"/>
      <c r="H1560" s="473"/>
      <c r="I1560" s="428"/>
      <c r="J1560" s="463"/>
      <c r="K1560" s="479"/>
      <c r="L1560" s="420"/>
      <c r="M1560" s="420"/>
      <c r="N1560" s="424"/>
      <c r="O1560" s="424"/>
      <c r="P1560" s="424"/>
      <c r="Q1560" s="424"/>
      <c r="R1560" s="424"/>
      <c r="S1560" s="424"/>
      <c r="X1560" s="422"/>
      <c r="Y1560" s="422"/>
    </row>
    <row r="1561" spans="1:25" s="421" customFormat="1" x14ac:dyDescent="0.2">
      <c r="A1561" s="473"/>
      <c r="B1561" s="473"/>
      <c r="C1561" s="473"/>
      <c r="D1561" s="473"/>
      <c r="E1561" s="428"/>
      <c r="F1561" s="473"/>
      <c r="G1561" s="473"/>
      <c r="H1561" s="473"/>
      <c r="I1561" s="428"/>
      <c r="J1561" s="463"/>
      <c r="K1561" s="479"/>
      <c r="L1561" s="420"/>
      <c r="M1561" s="420"/>
      <c r="N1561" s="424"/>
      <c r="O1561" s="424"/>
      <c r="P1561" s="424"/>
      <c r="Q1561" s="424"/>
      <c r="R1561" s="424"/>
      <c r="S1561" s="424"/>
      <c r="X1561" s="422"/>
      <c r="Y1561" s="422"/>
    </row>
    <row r="1562" spans="1:25" s="421" customFormat="1" x14ac:dyDescent="0.2">
      <c r="A1562" s="473"/>
      <c r="B1562" s="473"/>
      <c r="C1562" s="473"/>
      <c r="D1562" s="473"/>
      <c r="E1562" s="428"/>
      <c r="F1562" s="473"/>
      <c r="G1562" s="473"/>
      <c r="H1562" s="473"/>
      <c r="I1562" s="428"/>
      <c r="J1562" s="463"/>
      <c r="K1562" s="479"/>
      <c r="L1562" s="420"/>
      <c r="M1562" s="420"/>
      <c r="N1562" s="424"/>
      <c r="O1562" s="424"/>
      <c r="P1562" s="424"/>
      <c r="Q1562" s="424"/>
      <c r="R1562" s="424"/>
      <c r="S1562" s="424"/>
      <c r="X1562" s="422"/>
      <c r="Y1562" s="422"/>
    </row>
    <row r="1563" spans="1:25" s="421" customFormat="1" x14ac:dyDescent="0.2">
      <c r="A1563" s="473"/>
      <c r="B1563" s="473"/>
      <c r="C1563" s="473"/>
      <c r="D1563" s="473"/>
      <c r="E1563" s="428"/>
      <c r="F1563" s="473"/>
      <c r="G1563" s="473"/>
      <c r="H1563" s="473"/>
      <c r="I1563" s="428"/>
      <c r="J1563" s="463"/>
      <c r="K1563" s="479"/>
      <c r="L1563" s="420"/>
      <c r="M1563" s="420"/>
      <c r="N1563" s="424"/>
      <c r="O1563" s="424"/>
      <c r="P1563" s="424"/>
      <c r="Q1563" s="424"/>
      <c r="R1563" s="424"/>
      <c r="S1563" s="424"/>
      <c r="X1563" s="422"/>
      <c r="Y1563" s="422"/>
    </row>
    <row r="1564" spans="1:25" s="421" customFormat="1" x14ac:dyDescent="0.2">
      <c r="A1564" s="473"/>
      <c r="B1564" s="473"/>
      <c r="C1564" s="473"/>
      <c r="D1564" s="473"/>
      <c r="E1564" s="428"/>
      <c r="F1564" s="473"/>
      <c r="G1564" s="473"/>
      <c r="H1564" s="473"/>
      <c r="I1564" s="428"/>
      <c r="J1564" s="463"/>
      <c r="K1564" s="479"/>
      <c r="L1564" s="420"/>
      <c r="M1564" s="420"/>
      <c r="N1564" s="424"/>
      <c r="O1564" s="424"/>
      <c r="P1564" s="424"/>
      <c r="Q1564" s="424"/>
      <c r="R1564" s="424"/>
      <c r="S1564" s="424"/>
      <c r="X1564" s="422"/>
      <c r="Y1564" s="422"/>
    </row>
    <row r="1565" spans="1:25" s="421" customFormat="1" x14ac:dyDescent="0.2">
      <c r="A1565" s="473"/>
      <c r="B1565" s="473"/>
      <c r="C1565" s="473"/>
      <c r="D1565" s="473"/>
      <c r="E1565" s="428"/>
      <c r="F1565" s="473"/>
      <c r="G1565" s="473"/>
      <c r="H1565" s="473"/>
      <c r="I1565" s="428"/>
      <c r="J1565" s="463"/>
      <c r="K1565" s="479"/>
      <c r="L1565" s="420"/>
      <c r="M1565" s="420"/>
      <c r="N1565" s="424"/>
      <c r="O1565" s="424"/>
      <c r="P1565" s="424"/>
      <c r="Q1565" s="424"/>
      <c r="R1565" s="424"/>
      <c r="S1565" s="424"/>
      <c r="X1565" s="422"/>
      <c r="Y1565" s="422"/>
    </row>
    <row r="1566" spans="1:25" s="421" customFormat="1" x14ac:dyDescent="0.2">
      <c r="A1566" s="473"/>
      <c r="B1566" s="473"/>
      <c r="C1566" s="473"/>
      <c r="D1566" s="473"/>
      <c r="E1566" s="428"/>
      <c r="F1566" s="473"/>
      <c r="G1566" s="473"/>
      <c r="H1566" s="473"/>
      <c r="I1566" s="428"/>
      <c r="J1566" s="463"/>
      <c r="K1566" s="479"/>
      <c r="L1566" s="420"/>
      <c r="M1566" s="420"/>
      <c r="N1566" s="424"/>
      <c r="O1566" s="424"/>
      <c r="P1566" s="424"/>
      <c r="Q1566" s="424"/>
      <c r="R1566" s="424"/>
      <c r="S1566" s="424"/>
      <c r="X1566" s="422"/>
      <c r="Y1566" s="422"/>
    </row>
    <row r="1567" spans="1:25" s="421" customFormat="1" x14ac:dyDescent="0.2">
      <c r="A1567" s="473"/>
      <c r="B1567" s="473"/>
      <c r="C1567" s="473"/>
      <c r="D1567" s="473"/>
      <c r="E1567" s="428"/>
      <c r="F1567" s="473"/>
      <c r="G1567" s="473"/>
      <c r="H1567" s="473"/>
      <c r="I1567" s="428"/>
      <c r="J1567" s="463"/>
      <c r="K1567" s="479"/>
      <c r="L1567" s="420"/>
      <c r="M1567" s="420"/>
      <c r="N1567" s="424"/>
      <c r="O1567" s="424"/>
      <c r="P1567" s="424"/>
      <c r="Q1567" s="424"/>
      <c r="R1567" s="424"/>
      <c r="S1567" s="424"/>
      <c r="X1567" s="422"/>
      <c r="Y1567" s="422"/>
    </row>
    <row r="1568" spans="1:25" s="421" customFormat="1" x14ac:dyDescent="0.2">
      <c r="A1568" s="473"/>
      <c r="B1568" s="473"/>
      <c r="C1568" s="473"/>
      <c r="D1568" s="473"/>
      <c r="E1568" s="428"/>
      <c r="F1568" s="473"/>
      <c r="G1568" s="473"/>
      <c r="H1568" s="473"/>
      <c r="I1568" s="428"/>
      <c r="J1568" s="463"/>
      <c r="K1568" s="479"/>
      <c r="L1568" s="420"/>
      <c r="M1568" s="420"/>
      <c r="N1568" s="424"/>
      <c r="O1568" s="424"/>
      <c r="P1568" s="424"/>
      <c r="Q1568" s="424"/>
      <c r="R1568" s="424"/>
      <c r="S1568" s="424"/>
      <c r="X1568" s="422"/>
      <c r="Y1568" s="422"/>
    </row>
    <row r="1569" spans="1:25" s="421" customFormat="1" x14ac:dyDescent="0.2">
      <c r="A1569" s="473"/>
      <c r="B1569" s="473"/>
      <c r="C1569" s="473"/>
      <c r="D1569" s="473"/>
      <c r="E1569" s="428"/>
      <c r="F1569" s="473"/>
      <c r="G1569" s="473"/>
      <c r="H1569" s="473"/>
      <c r="I1569" s="428"/>
      <c r="J1569" s="463"/>
      <c r="K1569" s="479"/>
      <c r="L1569" s="420"/>
      <c r="M1569" s="420"/>
      <c r="N1569" s="424"/>
      <c r="O1569" s="424"/>
      <c r="P1569" s="424"/>
      <c r="Q1569" s="424"/>
      <c r="R1569" s="424"/>
      <c r="S1569" s="424"/>
      <c r="X1569" s="422"/>
      <c r="Y1569" s="422"/>
    </row>
    <row r="1570" spans="1:25" s="421" customFormat="1" x14ac:dyDescent="0.2">
      <c r="A1570" s="473"/>
      <c r="B1570" s="473"/>
      <c r="C1570" s="473"/>
      <c r="D1570" s="473"/>
      <c r="E1570" s="428"/>
      <c r="F1570" s="473"/>
      <c r="G1570" s="473"/>
      <c r="H1570" s="473"/>
      <c r="I1570" s="428"/>
      <c r="J1570" s="463"/>
      <c r="K1570" s="479"/>
      <c r="L1570" s="420"/>
      <c r="M1570" s="420"/>
      <c r="N1570" s="424"/>
      <c r="O1570" s="424"/>
      <c r="P1570" s="424"/>
      <c r="Q1570" s="424"/>
      <c r="R1570" s="424"/>
      <c r="S1570" s="424"/>
      <c r="X1570" s="422"/>
      <c r="Y1570" s="422"/>
    </row>
    <row r="1571" spans="1:25" s="421" customFormat="1" x14ac:dyDescent="0.2">
      <c r="A1571" s="473"/>
      <c r="B1571" s="473"/>
      <c r="C1571" s="473"/>
      <c r="D1571" s="473"/>
      <c r="E1571" s="428"/>
      <c r="F1571" s="473"/>
      <c r="G1571" s="473"/>
      <c r="H1571" s="473"/>
      <c r="I1571" s="428"/>
      <c r="J1571" s="463"/>
      <c r="K1571" s="479"/>
      <c r="L1571" s="420"/>
      <c r="M1571" s="420"/>
      <c r="N1571" s="424"/>
      <c r="O1571" s="424"/>
      <c r="P1571" s="424"/>
      <c r="Q1571" s="424"/>
      <c r="R1571" s="424"/>
      <c r="S1571" s="424"/>
      <c r="X1571" s="422"/>
      <c r="Y1571" s="422"/>
    </row>
    <row r="1572" spans="1:25" s="421" customFormat="1" x14ac:dyDescent="0.2">
      <c r="A1572" s="473"/>
      <c r="B1572" s="473"/>
      <c r="C1572" s="473"/>
      <c r="D1572" s="473"/>
      <c r="E1572" s="428"/>
      <c r="F1572" s="473"/>
      <c r="G1572" s="473"/>
      <c r="H1572" s="473"/>
      <c r="I1572" s="428"/>
      <c r="J1572" s="463"/>
      <c r="K1572" s="479"/>
      <c r="L1572" s="420"/>
      <c r="M1572" s="420"/>
      <c r="N1572" s="424"/>
      <c r="O1572" s="424"/>
      <c r="P1572" s="424"/>
      <c r="Q1572" s="424"/>
      <c r="R1572" s="424"/>
      <c r="S1572" s="424"/>
      <c r="X1572" s="422"/>
      <c r="Y1572" s="422"/>
    </row>
    <row r="1573" spans="1:25" s="421" customFormat="1" x14ac:dyDescent="0.2">
      <c r="A1573" s="473"/>
      <c r="B1573" s="473"/>
      <c r="C1573" s="473"/>
      <c r="D1573" s="473"/>
      <c r="E1573" s="428"/>
      <c r="F1573" s="473"/>
      <c r="G1573" s="473"/>
      <c r="H1573" s="473"/>
      <c r="I1573" s="428"/>
      <c r="J1573" s="463"/>
      <c r="K1573" s="479"/>
      <c r="L1573" s="420"/>
      <c r="M1573" s="420"/>
      <c r="N1573" s="424"/>
      <c r="O1573" s="424"/>
      <c r="P1573" s="424"/>
      <c r="Q1573" s="424"/>
      <c r="R1573" s="424"/>
      <c r="S1573" s="424"/>
      <c r="X1573" s="422"/>
      <c r="Y1573" s="422"/>
    </row>
    <row r="1574" spans="1:25" s="421" customFormat="1" x14ac:dyDescent="0.2">
      <c r="A1574" s="473"/>
      <c r="B1574" s="473"/>
      <c r="C1574" s="473"/>
      <c r="D1574" s="473"/>
      <c r="E1574" s="428"/>
      <c r="F1574" s="473"/>
      <c r="G1574" s="473"/>
      <c r="H1574" s="473"/>
      <c r="I1574" s="428"/>
      <c r="J1574" s="463"/>
      <c r="K1574" s="479"/>
      <c r="L1574" s="420"/>
      <c r="M1574" s="420"/>
      <c r="N1574" s="424"/>
      <c r="O1574" s="424"/>
      <c r="P1574" s="424"/>
      <c r="Q1574" s="424"/>
      <c r="R1574" s="424"/>
      <c r="S1574" s="424"/>
      <c r="X1574" s="422"/>
      <c r="Y1574" s="422"/>
    </row>
    <row r="1575" spans="1:25" s="421" customFormat="1" x14ac:dyDescent="0.2">
      <c r="A1575" s="473"/>
      <c r="B1575" s="473"/>
      <c r="C1575" s="473"/>
      <c r="D1575" s="473"/>
      <c r="E1575" s="428"/>
      <c r="F1575" s="473"/>
      <c r="G1575" s="473"/>
      <c r="H1575" s="473"/>
      <c r="I1575" s="428"/>
      <c r="J1575" s="463"/>
      <c r="K1575" s="479"/>
      <c r="L1575" s="420"/>
      <c r="M1575" s="420"/>
      <c r="N1575" s="424"/>
      <c r="O1575" s="424"/>
      <c r="P1575" s="424"/>
      <c r="Q1575" s="424"/>
      <c r="R1575" s="424"/>
      <c r="S1575" s="424"/>
      <c r="X1575" s="422"/>
      <c r="Y1575" s="422"/>
    </row>
    <row r="1576" spans="1:25" s="421" customFormat="1" x14ac:dyDescent="0.2">
      <c r="A1576" s="473"/>
      <c r="B1576" s="473"/>
      <c r="C1576" s="473"/>
      <c r="D1576" s="473"/>
      <c r="E1576" s="428"/>
      <c r="F1576" s="473"/>
      <c r="G1576" s="473"/>
      <c r="H1576" s="473"/>
      <c r="I1576" s="428"/>
      <c r="J1576" s="463"/>
      <c r="K1576" s="479"/>
      <c r="L1576" s="420"/>
      <c r="M1576" s="420"/>
      <c r="N1576" s="424"/>
      <c r="O1576" s="424"/>
      <c r="P1576" s="424"/>
      <c r="Q1576" s="424"/>
      <c r="R1576" s="424"/>
      <c r="S1576" s="424"/>
      <c r="X1576" s="422"/>
      <c r="Y1576" s="422"/>
    </row>
    <row r="1577" spans="1:25" s="421" customFormat="1" x14ac:dyDescent="0.2">
      <c r="A1577" s="473"/>
      <c r="B1577" s="473"/>
      <c r="C1577" s="473"/>
      <c r="D1577" s="473"/>
      <c r="E1577" s="428"/>
      <c r="F1577" s="473"/>
      <c r="G1577" s="473"/>
      <c r="H1577" s="473"/>
      <c r="I1577" s="428"/>
      <c r="J1577" s="463"/>
      <c r="K1577" s="479"/>
      <c r="L1577" s="420"/>
      <c r="M1577" s="420"/>
      <c r="N1577" s="424"/>
      <c r="O1577" s="424"/>
      <c r="P1577" s="424"/>
      <c r="Q1577" s="424"/>
      <c r="R1577" s="424"/>
      <c r="S1577" s="424"/>
      <c r="X1577" s="422"/>
      <c r="Y1577" s="422"/>
    </row>
    <row r="1578" spans="1:25" s="421" customFormat="1" x14ac:dyDescent="0.2">
      <c r="A1578" s="473"/>
      <c r="B1578" s="473"/>
      <c r="C1578" s="473"/>
      <c r="D1578" s="473"/>
      <c r="E1578" s="428"/>
      <c r="F1578" s="473"/>
      <c r="G1578" s="473"/>
      <c r="H1578" s="473"/>
      <c r="I1578" s="428"/>
      <c r="J1578" s="463"/>
      <c r="K1578" s="479"/>
      <c r="L1578" s="420"/>
      <c r="M1578" s="420"/>
      <c r="N1578" s="424"/>
      <c r="O1578" s="424"/>
      <c r="P1578" s="424"/>
      <c r="Q1578" s="424"/>
      <c r="R1578" s="424"/>
      <c r="S1578" s="424"/>
      <c r="X1578" s="422"/>
      <c r="Y1578" s="422"/>
    </row>
    <row r="1579" spans="1:25" s="421" customFormat="1" x14ac:dyDescent="0.2">
      <c r="A1579" s="473"/>
      <c r="B1579" s="473"/>
      <c r="C1579" s="473"/>
      <c r="D1579" s="473"/>
      <c r="E1579" s="428"/>
      <c r="F1579" s="473"/>
      <c r="G1579" s="473"/>
      <c r="H1579" s="473"/>
      <c r="I1579" s="428"/>
      <c r="J1579" s="463"/>
      <c r="K1579" s="479"/>
      <c r="L1579" s="420"/>
      <c r="M1579" s="420"/>
      <c r="N1579" s="424"/>
      <c r="O1579" s="424"/>
      <c r="P1579" s="424"/>
      <c r="Q1579" s="424"/>
      <c r="R1579" s="424"/>
      <c r="S1579" s="424"/>
      <c r="X1579" s="422"/>
      <c r="Y1579" s="422"/>
    </row>
    <row r="1580" spans="1:25" s="421" customFormat="1" x14ac:dyDescent="0.2">
      <c r="A1580" s="473"/>
      <c r="B1580" s="473"/>
      <c r="C1580" s="473"/>
      <c r="D1580" s="473"/>
      <c r="E1580" s="428"/>
      <c r="F1580" s="473"/>
      <c r="G1580" s="473"/>
      <c r="H1580" s="473"/>
      <c r="I1580" s="428"/>
      <c r="J1580" s="463"/>
      <c r="K1580" s="479"/>
      <c r="L1580" s="420"/>
      <c r="M1580" s="420"/>
      <c r="N1580" s="424"/>
      <c r="O1580" s="424"/>
      <c r="P1580" s="424"/>
      <c r="Q1580" s="424"/>
      <c r="R1580" s="424"/>
      <c r="S1580" s="424"/>
      <c r="X1580" s="422"/>
      <c r="Y1580" s="422"/>
    </row>
    <row r="1581" spans="1:25" s="421" customFormat="1" x14ac:dyDescent="0.2">
      <c r="A1581" s="473"/>
      <c r="B1581" s="473"/>
      <c r="C1581" s="473"/>
      <c r="D1581" s="473"/>
      <c r="E1581" s="428"/>
      <c r="F1581" s="473"/>
      <c r="G1581" s="473"/>
      <c r="H1581" s="473"/>
      <c r="I1581" s="428"/>
      <c r="J1581" s="463"/>
      <c r="K1581" s="479"/>
      <c r="L1581" s="420"/>
      <c r="M1581" s="420"/>
      <c r="N1581" s="424"/>
      <c r="O1581" s="424"/>
      <c r="P1581" s="424"/>
      <c r="Q1581" s="424"/>
      <c r="R1581" s="424"/>
      <c r="S1581" s="424"/>
      <c r="X1581" s="422"/>
      <c r="Y1581" s="422"/>
    </row>
    <row r="1582" spans="1:25" s="421" customFormat="1" x14ac:dyDescent="0.2">
      <c r="A1582" s="473"/>
      <c r="B1582" s="473"/>
      <c r="C1582" s="473"/>
      <c r="D1582" s="473"/>
      <c r="E1582" s="428"/>
      <c r="F1582" s="473"/>
      <c r="G1582" s="473"/>
      <c r="H1582" s="473"/>
      <c r="I1582" s="428"/>
      <c r="J1582" s="463"/>
      <c r="K1582" s="479"/>
      <c r="L1582" s="420"/>
      <c r="M1582" s="420"/>
      <c r="N1582" s="424"/>
      <c r="O1582" s="424"/>
      <c r="P1582" s="424"/>
      <c r="Q1582" s="424"/>
      <c r="R1582" s="424"/>
      <c r="S1582" s="424"/>
      <c r="X1582" s="422"/>
      <c r="Y1582" s="422"/>
    </row>
    <row r="1583" spans="1:25" s="421" customFormat="1" x14ac:dyDescent="0.2">
      <c r="A1583" s="473"/>
      <c r="B1583" s="473"/>
      <c r="C1583" s="473"/>
      <c r="D1583" s="473"/>
      <c r="E1583" s="428"/>
      <c r="F1583" s="473"/>
      <c r="G1583" s="473"/>
      <c r="H1583" s="473"/>
      <c r="I1583" s="428"/>
      <c r="J1583" s="463"/>
      <c r="K1583" s="479"/>
      <c r="L1583" s="420"/>
      <c r="M1583" s="420"/>
      <c r="N1583" s="424"/>
      <c r="O1583" s="424"/>
      <c r="P1583" s="424"/>
      <c r="Q1583" s="424"/>
      <c r="R1583" s="424"/>
      <c r="S1583" s="424"/>
      <c r="X1583" s="422"/>
      <c r="Y1583" s="422"/>
    </row>
    <row r="1584" spans="1:25" s="421" customFormat="1" x14ac:dyDescent="0.2">
      <c r="A1584" s="473"/>
      <c r="B1584" s="473"/>
      <c r="C1584" s="473"/>
      <c r="D1584" s="473"/>
      <c r="E1584" s="428"/>
      <c r="F1584" s="473"/>
      <c r="G1584" s="473"/>
      <c r="H1584" s="473"/>
      <c r="I1584" s="428"/>
      <c r="J1584" s="463"/>
      <c r="K1584" s="479"/>
      <c r="L1584" s="420"/>
      <c r="M1584" s="420"/>
      <c r="N1584" s="424"/>
      <c r="O1584" s="424"/>
      <c r="P1584" s="424"/>
      <c r="Q1584" s="424"/>
      <c r="R1584" s="424"/>
      <c r="S1584" s="424"/>
      <c r="X1584" s="422"/>
      <c r="Y1584" s="422"/>
    </row>
    <row r="1585" spans="1:25" s="421" customFormat="1" x14ac:dyDescent="0.2">
      <c r="A1585" s="473"/>
      <c r="B1585" s="473"/>
      <c r="C1585" s="473"/>
      <c r="D1585" s="473"/>
      <c r="E1585" s="428"/>
      <c r="F1585" s="473"/>
      <c r="G1585" s="473"/>
      <c r="H1585" s="473"/>
      <c r="I1585" s="428"/>
      <c r="J1585" s="463"/>
      <c r="K1585" s="479"/>
      <c r="L1585" s="420"/>
      <c r="M1585" s="420"/>
      <c r="N1585" s="424"/>
      <c r="O1585" s="424"/>
      <c r="P1585" s="424"/>
      <c r="Q1585" s="424"/>
      <c r="R1585" s="424"/>
      <c r="S1585" s="424"/>
      <c r="X1585" s="422"/>
      <c r="Y1585" s="422"/>
    </row>
    <row r="1586" spans="1:25" s="421" customFormat="1" x14ac:dyDescent="0.2">
      <c r="A1586" s="473"/>
      <c r="B1586" s="473"/>
      <c r="C1586" s="473"/>
      <c r="D1586" s="473"/>
      <c r="E1586" s="428"/>
      <c r="F1586" s="473"/>
      <c r="G1586" s="473"/>
      <c r="H1586" s="473"/>
      <c r="I1586" s="428"/>
      <c r="J1586" s="463"/>
      <c r="K1586" s="479"/>
      <c r="L1586" s="420"/>
      <c r="M1586" s="420"/>
      <c r="N1586" s="424"/>
      <c r="O1586" s="424"/>
      <c r="P1586" s="424"/>
      <c r="Q1586" s="424"/>
      <c r="R1586" s="424"/>
      <c r="S1586" s="424"/>
      <c r="X1586" s="422"/>
      <c r="Y1586" s="422"/>
    </row>
    <row r="1587" spans="1:25" s="421" customFormat="1" x14ac:dyDescent="0.2">
      <c r="A1587" s="473"/>
      <c r="B1587" s="473"/>
      <c r="C1587" s="473"/>
      <c r="D1587" s="473"/>
      <c r="E1587" s="428"/>
      <c r="F1587" s="473"/>
      <c r="G1587" s="473"/>
      <c r="H1587" s="473"/>
      <c r="I1587" s="428"/>
      <c r="J1587" s="463"/>
      <c r="K1587" s="479"/>
      <c r="L1587" s="420"/>
      <c r="M1587" s="420"/>
      <c r="N1587" s="424"/>
      <c r="O1587" s="424"/>
      <c r="P1587" s="424"/>
      <c r="Q1587" s="424"/>
      <c r="R1587" s="424"/>
      <c r="S1587" s="424"/>
      <c r="X1587" s="422"/>
      <c r="Y1587" s="422"/>
    </row>
    <row r="1588" spans="1:25" s="421" customFormat="1" x14ac:dyDescent="0.2">
      <c r="A1588" s="473"/>
      <c r="B1588" s="473"/>
      <c r="C1588" s="473"/>
      <c r="D1588" s="473"/>
      <c r="E1588" s="428"/>
      <c r="F1588" s="473"/>
      <c r="G1588" s="473"/>
      <c r="H1588" s="473"/>
      <c r="I1588" s="428"/>
      <c r="J1588" s="463"/>
      <c r="K1588" s="479"/>
      <c r="L1588" s="420"/>
      <c r="M1588" s="420"/>
      <c r="N1588" s="424"/>
      <c r="O1588" s="424"/>
      <c r="P1588" s="424"/>
      <c r="Q1588" s="424"/>
      <c r="R1588" s="424"/>
      <c r="S1588" s="424"/>
      <c r="X1588" s="422"/>
      <c r="Y1588" s="422"/>
    </row>
    <row r="1589" spans="1:25" s="421" customFormat="1" x14ac:dyDescent="0.2">
      <c r="A1589" s="473"/>
      <c r="B1589" s="473"/>
      <c r="C1589" s="473"/>
      <c r="D1589" s="473"/>
      <c r="E1589" s="428"/>
      <c r="F1589" s="473"/>
      <c r="G1589" s="473"/>
      <c r="H1589" s="473"/>
      <c r="I1589" s="428"/>
      <c r="J1589" s="463"/>
      <c r="K1589" s="479"/>
      <c r="L1589" s="420"/>
      <c r="M1589" s="420"/>
      <c r="N1589" s="424"/>
      <c r="O1589" s="424"/>
      <c r="P1589" s="424"/>
      <c r="Q1589" s="424"/>
      <c r="R1589" s="424"/>
      <c r="S1589" s="424"/>
      <c r="X1589" s="422"/>
      <c r="Y1589" s="422"/>
    </row>
    <row r="1590" spans="1:25" s="421" customFormat="1" x14ac:dyDescent="0.2">
      <c r="A1590" s="473"/>
      <c r="B1590" s="473"/>
      <c r="C1590" s="473"/>
      <c r="D1590" s="473"/>
      <c r="E1590" s="428"/>
      <c r="F1590" s="473"/>
      <c r="G1590" s="473"/>
      <c r="H1590" s="473"/>
      <c r="I1590" s="428"/>
      <c r="J1590" s="463"/>
      <c r="K1590" s="479"/>
      <c r="L1590" s="420"/>
      <c r="M1590" s="420"/>
      <c r="N1590" s="424"/>
      <c r="O1590" s="424"/>
      <c r="P1590" s="424"/>
      <c r="Q1590" s="424"/>
      <c r="R1590" s="424"/>
      <c r="S1590" s="424"/>
      <c r="X1590" s="422"/>
      <c r="Y1590" s="422"/>
    </row>
    <row r="1591" spans="1:25" s="421" customFormat="1" x14ac:dyDescent="0.2">
      <c r="A1591" s="473"/>
      <c r="B1591" s="473"/>
      <c r="C1591" s="473"/>
      <c r="D1591" s="473"/>
      <c r="E1591" s="428"/>
      <c r="F1591" s="473"/>
      <c r="G1591" s="473"/>
      <c r="H1591" s="473"/>
      <c r="I1591" s="428"/>
      <c r="J1591" s="463"/>
      <c r="K1591" s="479"/>
      <c r="L1591" s="420"/>
      <c r="M1591" s="420"/>
      <c r="N1591" s="424"/>
      <c r="O1591" s="424"/>
      <c r="P1591" s="424"/>
      <c r="Q1591" s="424"/>
      <c r="R1591" s="424"/>
      <c r="S1591" s="424"/>
      <c r="X1591" s="422"/>
      <c r="Y1591" s="422"/>
    </row>
    <row r="1592" spans="1:25" s="421" customFormat="1" x14ac:dyDescent="0.2">
      <c r="A1592" s="473"/>
      <c r="B1592" s="473"/>
      <c r="C1592" s="473"/>
      <c r="D1592" s="473"/>
      <c r="E1592" s="428"/>
      <c r="F1592" s="473"/>
      <c r="G1592" s="473"/>
      <c r="H1592" s="473"/>
      <c r="I1592" s="428"/>
      <c r="J1592" s="463"/>
      <c r="K1592" s="479"/>
      <c r="L1592" s="420"/>
      <c r="M1592" s="420"/>
      <c r="N1592" s="424"/>
      <c r="O1592" s="424"/>
      <c r="P1592" s="424"/>
      <c r="Q1592" s="424"/>
      <c r="R1592" s="424"/>
      <c r="S1592" s="424"/>
      <c r="X1592" s="422"/>
      <c r="Y1592" s="422"/>
    </row>
    <row r="1593" spans="1:25" s="421" customFormat="1" x14ac:dyDescent="0.2">
      <c r="A1593" s="473"/>
      <c r="B1593" s="473"/>
      <c r="C1593" s="473"/>
      <c r="D1593" s="473"/>
      <c r="E1593" s="428"/>
      <c r="F1593" s="473"/>
      <c r="G1593" s="473"/>
      <c r="H1593" s="473"/>
      <c r="I1593" s="428"/>
      <c r="J1593" s="463"/>
      <c r="K1593" s="479"/>
      <c r="L1593" s="420"/>
      <c r="M1593" s="420"/>
      <c r="N1593" s="424"/>
      <c r="O1593" s="424"/>
      <c r="P1593" s="424"/>
      <c r="Q1593" s="424"/>
      <c r="R1593" s="424"/>
      <c r="S1593" s="424"/>
      <c r="X1593" s="422"/>
      <c r="Y1593" s="422"/>
    </row>
    <row r="1594" spans="1:25" s="421" customFormat="1" x14ac:dyDescent="0.2">
      <c r="A1594" s="473"/>
      <c r="B1594" s="473"/>
      <c r="C1594" s="473"/>
      <c r="D1594" s="473"/>
      <c r="E1594" s="428"/>
      <c r="F1594" s="473"/>
      <c r="G1594" s="473"/>
      <c r="H1594" s="473"/>
      <c r="I1594" s="428"/>
      <c r="J1594" s="463"/>
      <c r="K1594" s="479"/>
      <c r="L1594" s="420"/>
      <c r="M1594" s="420"/>
      <c r="N1594" s="424"/>
      <c r="O1594" s="424"/>
      <c r="P1594" s="424"/>
      <c r="Q1594" s="424"/>
      <c r="R1594" s="424"/>
      <c r="S1594" s="424"/>
      <c r="X1594" s="422"/>
      <c r="Y1594" s="422"/>
    </row>
    <row r="1595" spans="1:25" s="421" customFormat="1" x14ac:dyDescent="0.2">
      <c r="A1595" s="473"/>
      <c r="B1595" s="473"/>
      <c r="C1595" s="473"/>
      <c r="D1595" s="473"/>
      <c r="E1595" s="428"/>
      <c r="F1595" s="473"/>
      <c r="G1595" s="473"/>
      <c r="H1595" s="473"/>
      <c r="I1595" s="428"/>
      <c r="J1595" s="463"/>
      <c r="K1595" s="479"/>
      <c r="L1595" s="420"/>
      <c r="M1595" s="420"/>
      <c r="N1595" s="424"/>
      <c r="O1595" s="424"/>
      <c r="P1595" s="424"/>
      <c r="Q1595" s="424"/>
      <c r="R1595" s="424"/>
      <c r="S1595" s="424"/>
      <c r="X1595" s="422"/>
      <c r="Y1595" s="422"/>
    </row>
    <row r="1596" spans="1:25" s="421" customFormat="1" x14ac:dyDescent="0.2">
      <c r="A1596" s="473"/>
      <c r="B1596" s="473"/>
      <c r="C1596" s="473"/>
      <c r="D1596" s="473"/>
      <c r="E1596" s="428"/>
      <c r="F1596" s="473"/>
      <c r="G1596" s="473"/>
      <c r="H1596" s="473"/>
      <c r="I1596" s="428"/>
      <c r="J1596" s="463"/>
      <c r="K1596" s="479"/>
      <c r="L1596" s="420"/>
      <c r="M1596" s="420"/>
      <c r="N1596" s="424"/>
      <c r="O1596" s="424"/>
      <c r="P1596" s="424"/>
      <c r="Q1596" s="424"/>
      <c r="R1596" s="424"/>
      <c r="S1596" s="424"/>
      <c r="X1596" s="422"/>
      <c r="Y1596" s="422"/>
    </row>
    <row r="1597" spans="1:25" s="421" customFormat="1" x14ac:dyDescent="0.2">
      <c r="A1597" s="473"/>
      <c r="B1597" s="473"/>
      <c r="C1597" s="473"/>
      <c r="D1597" s="473"/>
      <c r="E1597" s="428"/>
      <c r="F1597" s="473"/>
      <c r="G1597" s="473"/>
      <c r="H1597" s="473"/>
      <c r="I1597" s="428"/>
      <c r="J1597" s="463"/>
      <c r="K1597" s="479"/>
      <c r="L1597" s="420"/>
      <c r="M1597" s="420"/>
      <c r="N1597" s="424"/>
      <c r="O1597" s="424"/>
      <c r="P1597" s="424"/>
      <c r="Q1597" s="424"/>
      <c r="R1597" s="424"/>
      <c r="S1597" s="424"/>
      <c r="X1597" s="422"/>
      <c r="Y1597" s="422"/>
    </row>
    <row r="1598" spans="1:25" s="421" customFormat="1" x14ac:dyDescent="0.2">
      <c r="A1598" s="473"/>
      <c r="B1598" s="473"/>
      <c r="C1598" s="473"/>
      <c r="D1598" s="473"/>
      <c r="E1598" s="428"/>
      <c r="F1598" s="473"/>
      <c r="G1598" s="473"/>
      <c r="H1598" s="473"/>
      <c r="I1598" s="428"/>
      <c r="J1598" s="463"/>
      <c r="K1598" s="479"/>
      <c r="L1598" s="420"/>
      <c r="M1598" s="420"/>
      <c r="N1598" s="424"/>
      <c r="O1598" s="424"/>
      <c r="P1598" s="424"/>
      <c r="Q1598" s="424"/>
      <c r="R1598" s="424"/>
      <c r="S1598" s="424"/>
      <c r="X1598" s="422"/>
      <c r="Y1598" s="422"/>
    </row>
    <row r="1599" spans="1:25" s="421" customFormat="1" x14ac:dyDescent="0.2">
      <c r="A1599" s="473"/>
      <c r="B1599" s="473"/>
      <c r="C1599" s="473"/>
      <c r="D1599" s="473"/>
      <c r="E1599" s="428"/>
      <c r="F1599" s="473"/>
      <c r="G1599" s="473"/>
      <c r="H1599" s="473"/>
      <c r="I1599" s="428"/>
      <c r="J1599" s="463"/>
      <c r="K1599" s="479"/>
      <c r="L1599" s="420"/>
      <c r="M1599" s="420"/>
      <c r="N1599" s="424"/>
      <c r="O1599" s="424"/>
      <c r="P1599" s="424"/>
      <c r="Q1599" s="424"/>
      <c r="R1599" s="424"/>
      <c r="S1599" s="424"/>
      <c r="X1599" s="422"/>
      <c r="Y1599" s="422"/>
    </row>
    <row r="1600" spans="1:25" s="421" customFormat="1" x14ac:dyDescent="0.2">
      <c r="A1600" s="473"/>
      <c r="B1600" s="473"/>
      <c r="C1600" s="473"/>
      <c r="D1600" s="473"/>
      <c r="E1600" s="428"/>
      <c r="F1600" s="473"/>
      <c r="G1600" s="473"/>
      <c r="H1600" s="473"/>
      <c r="I1600" s="428"/>
      <c r="J1600" s="463"/>
      <c r="K1600" s="479"/>
      <c r="L1600" s="420"/>
      <c r="M1600" s="420"/>
      <c r="N1600" s="424"/>
      <c r="O1600" s="424"/>
      <c r="P1600" s="424"/>
      <c r="Q1600" s="424"/>
      <c r="R1600" s="424"/>
      <c r="S1600" s="424"/>
      <c r="X1600" s="422"/>
      <c r="Y1600" s="422"/>
    </row>
    <row r="1601" spans="1:25" s="421" customFormat="1" x14ac:dyDescent="0.2">
      <c r="A1601" s="473"/>
      <c r="B1601" s="473"/>
      <c r="C1601" s="473"/>
      <c r="D1601" s="473"/>
      <c r="E1601" s="428"/>
      <c r="F1601" s="473"/>
      <c r="G1601" s="473"/>
      <c r="H1601" s="473"/>
      <c r="I1601" s="428"/>
      <c r="J1601" s="463"/>
      <c r="K1601" s="479"/>
      <c r="L1601" s="420"/>
      <c r="M1601" s="420"/>
      <c r="N1601" s="424"/>
      <c r="O1601" s="424"/>
      <c r="P1601" s="424"/>
      <c r="Q1601" s="424"/>
      <c r="R1601" s="424"/>
      <c r="S1601" s="424"/>
      <c r="X1601" s="422"/>
      <c r="Y1601" s="422"/>
    </row>
    <row r="1602" spans="1:25" s="421" customFormat="1" x14ac:dyDescent="0.2">
      <c r="A1602" s="473"/>
      <c r="B1602" s="473"/>
      <c r="C1602" s="473"/>
      <c r="D1602" s="473"/>
      <c r="E1602" s="428"/>
      <c r="F1602" s="473"/>
      <c r="G1602" s="473"/>
      <c r="H1602" s="473"/>
      <c r="I1602" s="428"/>
      <c r="J1602" s="463"/>
      <c r="K1602" s="479"/>
      <c r="L1602" s="420"/>
      <c r="M1602" s="420"/>
      <c r="N1602" s="424"/>
      <c r="O1602" s="424"/>
      <c r="P1602" s="424"/>
      <c r="Q1602" s="424"/>
      <c r="R1602" s="424"/>
      <c r="S1602" s="424"/>
      <c r="X1602" s="422"/>
      <c r="Y1602" s="422"/>
    </row>
    <row r="1603" spans="1:25" s="421" customFormat="1" x14ac:dyDescent="0.2">
      <c r="A1603" s="473"/>
      <c r="B1603" s="473"/>
      <c r="C1603" s="473"/>
      <c r="D1603" s="473"/>
      <c r="E1603" s="428"/>
      <c r="F1603" s="473"/>
      <c r="G1603" s="473"/>
      <c r="H1603" s="473"/>
      <c r="I1603" s="428"/>
      <c r="J1603" s="463"/>
      <c r="K1603" s="479"/>
      <c r="L1603" s="420"/>
      <c r="M1603" s="420"/>
      <c r="N1603" s="424"/>
      <c r="O1603" s="424"/>
      <c r="P1603" s="424"/>
      <c r="Q1603" s="424"/>
      <c r="R1603" s="424"/>
      <c r="S1603" s="424"/>
      <c r="X1603" s="422"/>
      <c r="Y1603" s="422"/>
    </row>
    <row r="1604" spans="1:25" s="421" customFormat="1" x14ac:dyDescent="0.2">
      <c r="A1604" s="473"/>
      <c r="B1604" s="473"/>
      <c r="C1604" s="473"/>
      <c r="D1604" s="473"/>
      <c r="E1604" s="428"/>
      <c r="F1604" s="473"/>
      <c r="G1604" s="473"/>
      <c r="H1604" s="473"/>
      <c r="I1604" s="428"/>
      <c r="J1604" s="463"/>
      <c r="K1604" s="479"/>
      <c r="L1604" s="420"/>
      <c r="M1604" s="420"/>
      <c r="N1604" s="424"/>
      <c r="O1604" s="424"/>
      <c r="P1604" s="424"/>
      <c r="Q1604" s="424"/>
      <c r="R1604" s="424"/>
      <c r="S1604" s="424"/>
      <c r="X1604" s="422"/>
      <c r="Y1604" s="422"/>
    </row>
    <row r="1605" spans="1:25" s="421" customFormat="1" x14ac:dyDescent="0.2">
      <c r="A1605" s="473"/>
      <c r="B1605" s="473"/>
      <c r="C1605" s="473"/>
      <c r="D1605" s="473"/>
      <c r="E1605" s="428"/>
      <c r="F1605" s="473"/>
      <c r="G1605" s="473"/>
      <c r="H1605" s="473"/>
      <c r="I1605" s="428"/>
      <c r="J1605" s="463"/>
      <c r="K1605" s="479"/>
      <c r="L1605" s="420"/>
      <c r="M1605" s="420"/>
      <c r="N1605" s="424"/>
      <c r="O1605" s="424"/>
      <c r="P1605" s="424"/>
      <c r="Q1605" s="424"/>
      <c r="R1605" s="424"/>
      <c r="S1605" s="424"/>
      <c r="X1605" s="422"/>
      <c r="Y1605" s="422"/>
    </row>
    <row r="1606" spans="1:25" s="421" customFormat="1" x14ac:dyDescent="0.2">
      <c r="A1606" s="473"/>
      <c r="B1606" s="473"/>
      <c r="C1606" s="473"/>
      <c r="D1606" s="473"/>
      <c r="E1606" s="428"/>
      <c r="F1606" s="473"/>
      <c r="G1606" s="473"/>
      <c r="H1606" s="473"/>
      <c r="I1606" s="428"/>
      <c r="J1606" s="463"/>
      <c r="K1606" s="479"/>
      <c r="L1606" s="420"/>
      <c r="M1606" s="420"/>
      <c r="N1606" s="424"/>
      <c r="O1606" s="424"/>
      <c r="P1606" s="424"/>
      <c r="Q1606" s="424"/>
      <c r="R1606" s="424"/>
      <c r="S1606" s="424"/>
      <c r="X1606" s="422"/>
      <c r="Y1606" s="422"/>
    </row>
    <row r="1607" spans="1:25" s="421" customFormat="1" x14ac:dyDescent="0.2">
      <c r="A1607" s="473"/>
      <c r="B1607" s="473"/>
      <c r="C1607" s="473"/>
      <c r="D1607" s="473"/>
      <c r="E1607" s="428"/>
      <c r="F1607" s="473"/>
      <c r="G1607" s="473"/>
      <c r="H1607" s="473"/>
      <c r="I1607" s="428"/>
      <c r="J1607" s="463"/>
      <c r="K1607" s="479"/>
      <c r="L1607" s="420"/>
      <c r="M1607" s="420"/>
      <c r="N1607" s="424"/>
      <c r="O1607" s="424"/>
      <c r="P1607" s="424"/>
      <c r="Q1607" s="424"/>
      <c r="R1607" s="424"/>
      <c r="S1607" s="424"/>
      <c r="X1607" s="422"/>
      <c r="Y1607" s="422"/>
    </row>
    <row r="1608" spans="1:25" s="421" customFormat="1" x14ac:dyDescent="0.2">
      <c r="A1608" s="473"/>
      <c r="B1608" s="473"/>
      <c r="C1608" s="473"/>
      <c r="D1608" s="473"/>
      <c r="E1608" s="428"/>
      <c r="F1608" s="473"/>
      <c r="G1608" s="473"/>
      <c r="H1608" s="473"/>
      <c r="I1608" s="428"/>
      <c r="J1608" s="463"/>
      <c r="K1608" s="479"/>
      <c r="L1608" s="420"/>
      <c r="M1608" s="420"/>
      <c r="N1608" s="424"/>
      <c r="O1608" s="424"/>
      <c r="P1608" s="424"/>
      <c r="Q1608" s="424"/>
      <c r="R1608" s="424"/>
      <c r="S1608" s="424"/>
      <c r="X1608" s="422"/>
      <c r="Y1608" s="422"/>
    </row>
    <row r="1609" spans="1:25" s="421" customFormat="1" x14ac:dyDescent="0.2">
      <c r="A1609" s="473"/>
      <c r="B1609" s="473"/>
      <c r="C1609" s="473"/>
      <c r="D1609" s="473"/>
      <c r="E1609" s="428"/>
      <c r="F1609" s="473"/>
      <c r="G1609" s="473"/>
      <c r="H1609" s="473"/>
      <c r="I1609" s="428"/>
      <c r="J1609" s="463"/>
      <c r="K1609" s="479"/>
      <c r="L1609" s="420"/>
      <c r="M1609" s="420"/>
      <c r="N1609" s="424"/>
      <c r="O1609" s="424"/>
      <c r="P1609" s="424"/>
      <c r="Q1609" s="424"/>
      <c r="R1609" s="424"/>
      <c r="S1609" s="424"/>
      <c r="X1609" s="422"/>
      <c r="Y1609" s="422"/>
    </row>
    <row r="1610" spans="1:25" s="421" customFormat="1" x14ac:dyDescent="0.2">
      <c r="A1610" s="473"/>
      <c r="B1610" s="473"/>
      <c r="C1610" s="473"/>
      <c r="D1610" s="473"/>
      <c r="E1610" s="428"/>
      <c r="F1610" s="473"/>
      <c r="G1610" s="473"/>
      <c r="H1610" s="473"/>
      <c r="I1610" s="428"/>
      <c r="J1610" s="463"/>
      <c r="K1610" s="479"/>
      <c r="L1610" s="420"/>
      <c r="M1610" s="420"/>
      <c r="N1610" s="424"/>
      <c r="O1610" s="424"/>
      <c r="P1610" s="424"/>
      <c r="Q1610" s="424"/>
      <c r="R1610" s="424"/>
      <c r="S1610" s="424"/>
      <c r="X1610" s="422"/>
      <c r="Y1610" s="422"/>
    </row>
    <row r="1611" spans="1:25" s="421" customFormat="1" x14ac:dyDescent="0.2">
      <c r="A1611" s="473"/>
      <c r="B1611" s="473"/>
      <c r="C1611" s="473"/>
      <c r="D1611" s="473"/>
      <c r="E1611" s="428"/>
      <c r="F1611" s="473"/>
      <c r="G1611" s="473"/>
      <c r="H1611" s="473"/>
      <c r="I1611" s="428"/>
      <c r="J1611" s="463"/>
      <c r="K1611" s="479"/>
      <c r="L1611" s="420"/>
      <c r="M1611" s="420"/>
      <c r="N1611" s="424"/>
      <c r="O1611" s="424"/>
      <c r="P1611" s="424"/>
      <c r="Q1611" s="424"/>
      <c r="R1611" s="424"/>
      <c r="S1611" s="424"/>
      <c r="X1611" s="422"/>
      <c r="Y1611" s="422"/>
    </row>
    <row r="1612" spans="1:25" s="421" customFormat="1" x14ac:dyDescent="0.2">
      <c r="A1612" s="473"/>
      <c r="B1612" s="473"/>
      <c r="C1612" s="473"/>
      <c r="D1612" s="473"/>
      <c r="E1612" s="428"/>
      <c r="F1612" s="473"/>
      <c r="G1612" s="473"/>
      <c r="H1612" s="473"/>
      <c r="I1612" s="428"/>
      <c r="J1612" s="463"/>
      <c r="K1612" s="479"/>
      <c r="L1612" s="420"/>
      <c r="M1612" s="420"/>
      <c r="N1612" s="424"/>
      <c r="O1612" s="424"/>
      <c r="P1612" s="424"/>
      <c r="Q1612" s="424"/>
      <c r="R1612" s="424"/>
      <c r="S1612" s="424"/>
      <c r="X1612" s="422"/>
      <c r="Y1612" s="422"/>
    </row>
    <row r="1613" spans="1:25" s="421" customFormat="1" x14ac:dyDescent="0.2">
      <c r="A1613" s="473"/>
      <c r="B1613" s="473"/>
      <c r="C1613" s="473"/>
      <c r="D1613" s="473"/>
      <c r="E1613" s="428"/>
      <c r="F1613" s="473"/>
      <c r="G1613" s="473"/>
      <c r="H1613" s="473"/>
      <c r="I1613" s="428"/>
      <c r="J1613" s="463"/>
      <c r="K1613" s="479"/>
      <c r="L1613" s="420"/>
      <c r="M1613" s="420"/>
      <c r="N1613" s="424"/>
      <c r="O1613" s="424"/>
      <c r="P1613" s="424"/>
      <c r="Q1613" s="424"/>
      <c r="R1613" s="424"/>
      <c r="S1613" s="424"/>
      <c r="X1613" s="422"/>
      <c r="Y1613" s="422"/>
    </row>
    <row r="1614" spans="1:25" s="421" customFormat="1" x14ac:dyDescent="0.2">
      <c r="A1614" s="473"/>
      <c r="B1614" s="473"/>
      <c r="C1614" s="473"/>
      <c r="D1614" s="473"/>
      <c r="E1614" s="428"/>
      <c r="F1614" s="473"/>
      <c r="G1614" s="473"/>
      <c r="H1614" s="473"/>
      <c r="I1614" s="428"/>
      <c r="J1614" s="463"/>
      <c r="K1614" s="479"/>
      <c r="L1614" s="420"/>
      <c r="M1614" s="420"/>
      <c r="N1614" s="424"/>
      <c r="O1614" s="424"/>
      <c r="P1614" s="424"/>
      <c r="Q1614" s="424"/>
      <c r="R1614" s="424"/>
      <c r="S1614" s="424"/>
      <c r="X1614" s="422"/>
      <c r="Y1614" s="422"/>
    </row>
    <row r="1615" spans="1:25" s="421" customFormat="1" x14ac:dyDescent="0.2">
      <c r="A1615" s="473"/>
      <c r="B1615" s="473"/>
      <c r="C1615" s="473"/>
      <c r="D1615" s="473"/>
      <c r="E1615" s="428"/>
      <c r="F1615" s="473"/>
      <c r="G1615" s="473"/>
      <c r="H1615" s="473"/>
      <c r="I1615" s="428"/>
      <c r="J1615" s="463"/>
      <c r="K1615" s="479"/>
      <c r="L1615" s="420"/>
      <c r="M1615" s="420"/>
      <c r="N1615" s="424"/>
      <c r="O1615" s="424"/>
      <c r="P1615" s="424"/>
      <c r="Q1615" s="424"/>
      <c r="R1615" s="424"/>
      <c r="S1615" s="424"/>
      <c r="X1615" s="422"/>
      <c r="Y1615" s="422"/>
    </row>
    <row r="1616" spans="1:25" s="421" customFormat="1" x14ac:dyDescent="0.2">
      <c r="A1616" s="473"/>
      <c r="B1616" s="473"/>
      <c r="C1616" s="473"/>
      <c r="D1616" s="473"/>
      <c r="E1616" s="428"/>
      <c r="F1616" s="473"/>
      <c r="G1616" s="473"/>
      <c r="H1616" s="473"/>
      <c r="I1616" s="428"/>
      <c r="J1616" s="463"/>
      <c r="K1616" s="479"/>
      <c r="L1616" s="420"/>
      <c r="M1616" s="420"/>
      <c r="N1616" s="424"/>
      <c r="O1616" s="424"/>
      <c r="P1616" s="424"/>
      <c r="Q1616" s="424"/>
      <c r="R1616" s="424"/>
      <c r="S1616" s="424"/>
      <c r="X1616" s="422"/>
      <c r="Y1616" s="422"/>
    </row>
    <row r="1617" spans="1:25" s="421" customFormat="1" x14ac:dyDescent="0.2">
      <c r="A1617" s="473"/>
      <c r="B1617" s="473"/>
      <c r="C1617" s="473"/>
      <c r="D1617" s="473"/>
      <c r="E1617" s="428"/>
      <c r="F1617" s="473"/>
      <c r="G1617" s="473"/>
      <c r="H1617" s="473"/>
      <c r="I1617" s="428"/>
      <c r="J1617" s="463"/>
      <c r="K1617" s="479"/>
      <c r="L1617" s="420"/>
      <c r="M1617" s="420"/>
      <c r="N1617" s="424"/>
      <c r="O1617" s="424"/>
      <c r="P1617" s="424"/>
      <c r="Q1617" s="424"/>
      <c r="R1617" s="424"/>
      <c r="S1617" s="424"/>
      <c r="X1617" s="422"/>
      <c r="Y1617" s="422"/>
    </row>
    <row r="1618" spans="1:25" s="421" customFormat="1" x14ac:dyDescent="0.2">
      <c r="A1618" s="473"/>
      <c r="B1618" s="473"/>
      <c r="C1618" s="473"/>
      <c r="D1618" s="473"/>
      <c r="E1618" s="428"/>
      <c r="F1618" s="473"/>
      <c r="G1618" s="473"/>
      <c r="H1618" s="473"/>
      <c r="I1618" s="428"/>
      <c r="J1618" s="463"/>
      <c r="K1618" s="479"/>
      <c r="L1618" s="420"/>
      <c r="M1618" s="420"/>
      <c r="N1618" s="424"/>
      <c r="O1618" s="424"/>
      <c r="P1618" s="424"/>
      <c r="Q1618" s="424"/>
      <c r="R1618" s="424"/>
      <c r="S1618" s="424"/>
      <c r="X1618" s="422"/>
      <c r="Y1618" s="422"/>
    </row>
    <row r="1619" spans="1:25" s="421" customFormat="1" x14ac:dyDescent="0.2">
      <c r="A1619" s="473"/>
      <c r="B1619" s="473"/>
      <c r="C1619" s="473"/>
      <c r="D1619" s="473"/>
      <c r="E1619" s="428"/>
      <c r="F1619" s="473"/>
      <c r="G1619" s="473"/>
      <c r="H1619" s="473"/>
      <c r="I1619" s="428"/>
      <c r="J1619" s="463"/>
      <c r="K1619" s="479"/>
      <c r="L1619" s="420"/>
      <c r="M1619" s="420"/>
      <c r="N1619" s="424"/>
      <c r="O1619" s="424"/>
      <c r="P1619" s="424"/>
      <c r="Q1619" s="424"/>
      <c r="R1619" s="424"/>
      <c r="S1619" s="424"/>
      <c r="X1619" s="422"/>
      <c r="Y1619" s="422"/>
    </row>
    <row r="1620" spans="1:25" s="421" customFormat="1" x14ac:dyDescent="0.2">
      <c r="A1620" s="473"/>
      <c r="B1620" s="473"/>
      <c r="C1620" s="473"/>
      <c r="D1620" s="473"/>
      <c r="E1620" s="428"/>
      <c r="F1620" s="473"/>
      <c r="G1620" s="473"/>
      <c r="H1620" s="473"/>
      <c r="I1620" s="428"/>
      <c r="J1620" s="463"/>
      <c r="K1620" s="479"/>
      <c r="L1620" s="420"/>
      <c r="M1620" s="420"/>
      <c r="N1620" s="424"/>
      <c r="O1620" s="424"/>
      <c r="P1620" s="424"/>
      <c r="Q1620" s="424"/>
      <c r="R1620" s="424"/>
      <c r="S1620" s="424"/>
      <c r="X1620" s="422"/>
      <c r="Y1620" s="422"/>
    </row>
    <row r="1621" spans="1:25" s="421" customFormat="1" x14ac:dyDescent="0.2">
      <c r="A1621" s="473"/>
      <c r="B1621" s="473"/>
      <c r="C1621" s="473"/>
      <c r="D1621" s="473"/>
      <c r="E1621" s="428"/>
      <c r="F1621" s="473"/>
      <c r="G1621" s="473"/>
      <c r="H1621" s="473"/>
      <c r="I1621" s="428"/>
      <c r="J1621" s="463"/>
      <c r="K1621" s="479"/>
      <c r="L1621" s="420"/>
      <c r="M1621" s="420"/>
      <c r="N1621" s="424"/>
      <c r="O1621" s="424"/>
      <c r="P1621" s="424"/>
      <c r="Q1621" s="424"/>
      <c r="R1621" s="424"/>
      <c r="S1621" s="424"/>
      <c r="X1621" s="422"/>
      <c r="Y1621" s="422"/>
    </row>
  </sheetData>
  <autoFilter ref="A1:AN1623"/>
  <sortState ref="A2:AN1621">
    <sortCondition ref="K2:K1621"/>
    <sortCondition ref="B2:B1621"/>
  </sortState>
  <phoneticPr fontId="12" type="noConversion"/>
  <conditionalFormatting sqref="N1">
    <cfRule type="cellIs" dxfId="35" priority="1" operator="notBetween">
      <formula>-1</formula>
      <formula>1</formula>
    </cfRule>
  </conditionalFormatting>
  <pageMargins left="0.7" right="0.7" top="0.75" bottom="0.75" header="0.1" footer="0.3"/>
  <pageSetup orientation="portrait" r:id="rId1"/>
  <headerFooter>
    <oddHeader>&amp;L&amp;"Arial,Bold"&amp;8 4:40 PM
&amp;"Arial,Bold"&amp;8 09/08/20
&amp;"Arial,Bold"&amp;8 &amp;C&amp;"Arial,Bold"&amp;12 Roosevelt Ridge Homeowners Association
&amp;"Arial,Bold"&amp;14 Deposit Detail
&amp;"Arial,Bold"&amp;10 January 2017 through July 2020</oddHeader>
    <oddFooter>&amp;R&amp;"Arial,Bold"&amp;8 Page &amp;P of &amp;N</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U63"/>
  <sheetViews>
    <sheetView topLeftCell="A8" zoomScale="110" zoomScaleNormal="120" workbookViewId="0">
      <selection activeCell="D35" activeCellId="2" sqref="D39 D37 D35"/>
    </sheetView>
  </sheetViews>
  <sheetFormatPr baseColWidth="10" defaultRowHeight="15" x14ac:dyDescent="0.2"/>
  <cols>
    <col min="1" max="1" width="3.6640625" style="488" customWidth="1"/>
    <col min="2" max="2" width="13.1640625" style="489" bestFit="1" customWidth="1"/>
    <col min="3" max="3" width="11.1640625" style="488" bestFit="1" customWidth="1"/>
    <col min="4" max="4" width="13.6640625" style="488" bestFit="1" customWidth="1"/>
    <col min="5" max="5" width="24.6640625" style="488" customWidth="1"/>
    <col min="6" max="6" width="37.33203125" style="488" customWidth="1"/>
    <col min="7" max="7" width="24.1640625" style="488" bestFit="1" customWidth="1"/>
    <col min="8" max="8" width="17.1640625" style="488" customWidth="1"/>
    <col min="9" max="16384" width="10.83203125" style="488"/>
  </cols>
  <sheetData>
    <row r="2" spans="1:6" s="524" customFormat="1" ht="20" customHeight="1" x14ac:dyDescent="0.2">
      <c r="A2" s="488"/>
      <c r="B2" s="591" t="s">
        <v>480</v>
      </c>
      <c r="C2" s="592"/>
      <c r="D2" s="592"/>
      <c r="E2" s="592"/>
      <c r="F2" s="593"/>
    </row>
    <row r="3" spans="1:6" x14ac:dyDescent="0.2">
      <c r="B3" s="505" t="s">
        <v>2</v>
      </c>
      <c r="C3" s="505" t="s">
        <v>1</v>
      </c>
      <c r="D3" s="515" t="s">
        <v>463</v>
      </c>
      <c r="E3" s="589" t="s">
        <v>475</v>
      </c>
      <c r="F3" s="590"/>
    </row>
    <row r="4" spans="1:6" ht="15" customHeight="1" x14ac:dyDescent="0.2">
      <c r="B4" s="506">
        <v>39051</v>
      </c>
      <c r="C4" s="507" t="s">
        <v>39</v>
      </c>
      <c r="D4" s="508">
        <v>800</v>
      </c>
      <c r="E4" s="518" t="s">
        <v>464</v>
      </c>
      <c r="F4" s="516"/>
    </row>
    <row r="5" spans="1:6" x14ac:dyDescent="0.2">
      <c r="B5" s="509">
        <v>39095</v>
      </c>
      <c r="C5" s="510" t="s">
        <v>72</v>
      </c>
      <c r="D5" s="498">
        <v>160</v>
      </c>
      <c r="E5" s="518" t="s">
        <v>465</v>
      </c>
      <c r="F5" s="516"/>
    </row>
    <row r="6" spans="1:6" x14ac:dyDescent="0.2">
      <c r="B6" s="509">
        <v>40189</v>
      </c>
      <c r="C6" s="510" t="s">
        <v>77</v>
      </c>
      <c r="D6" s="498">
        <v>5920</v>
      </c>
      <c r="E6" s="518" t="s">
        <v>177</v>
      </c>
      <c r="F6" s="516"/>
    </row>
    <row r="7" spans="1:6" x14ac:dyDescent="0.2">
      <c r="B7" s="509">
        <v>40477</v>
      </c>
      <c r="C7" s="510" t="s">
        <v>79</v>
      </c>
      <c r="D7" s="498">
        <v>1125</v>
      </c>
      <c r="E7" s="518" t="s">
        <v>466</v>
      </c>
      <c r="F7" s="516"/>
    </row>
    <row r="8" spans="1:6" x14ac:dyDescent="0.2">
      <c r="B8" s="509">
        <v>40553</v>
      </c>
      <c r="C8" s="510" t="s">
        <v>39</v>
      </c>
      <c r="D8" s="498">
        <v>1712.5</v>
      </c>
      <c r="E8" s="518" t="s">
        <v>178</v>
      </c>
      <c r="F8" s="511" t="s">
        <v>462</v>
      </c>
    </row>
    <row r="9" spans="1:6" x14ac:dyDescent="0.2">
      <c r="B9" s="509">
        <v>40938</v>
      </c>
      <c r="C9" s="510" t="s">
        <v>62</v>
      </c>
      <c r="D9" s="498">
        <v>1462.5</v>
      </c>
      <c r="E9" s="518" t="s">
        <v>467</v>
      </c>
      <c r="F9" s="516"/>
    </row>
    <row r="10" spans="1:6" x14ac:dyDescent="0.2">
      <c r="B10" s="509">
        <v>41477</v>
      </c>
      <c r="C10" s="510"/>
      <c r="D10" s="498">
        <v>1440</v>
      </c>
      <c r="E10" s="518" t="s">
        <v>468</v>
      </c>
      <c r="F10" s="516"/>
    </row>
    <row r="11" spans="1:6" x14ac:dyDescent="0.2">
      <c r="B11" s="509">
        <v>42117</v>
      </c>
      <c r="C11" s="510" t="s">
        <v>68</v>
      </c>
      <c r="D11" s="498">
        <v>1875</v>
      </c>
      <c r="E11" s="518" t="s">
        <v>179</v>
      </c>
      <c r="F11" s="516"/>
    </row>
    <row r="12" spans="1:6" x14ac:dyDescent="0.2">
      <c r="B12" s="506">
        <v>42835</v>
      </c>
      <c r="C12" s="507"/>
      <c r="D12" s="508">
        <v>2600</v>
      </c>
      <c r="E12" s="520" t="s">
        <v>180</v>
      </c>
      <c r="F12" s="521"/>
    </row>
    <row r="13" spans="1:6" ht="15" customHeight="1" x14ac:dyDescent="0.2">
      <c r="B13" s="509">
        <v>43488</v>
      </c>
      <c r="C13" s="510" t="s">
        <v>39</v>
      </c>
      <c r="D13" s="498">
        <v>1100</v>
      </c>
      <c r="E13" s="518" t="s">
        <v>469</v>
      </c>
      <c r="F13" s="516"/>
    </row>
    <row r="14" spans="1:6" x14ac:dyDescent="0.2">
      <c r="B14" s="512">
        <v>43616</v>
      </c>
      <c r="C14" s="513" t="s">
        <v>40</v>
      </c>
      <c r="D14" s="514">
        <v>1200</v>
      </c>
      <c r="E14" s="519" t="s">
        <v>470</v>
      </c>
      <c r="F14" s="517"/>
    </row>
    <row r="15" spans="1:6" x14ac:dyDescent="0.2">
      <c r="B15" s="497"/>
      <c r="C15" s="484"/>
      <c r="D15" s="485"/>
      <c r="E15" s="499"/>
    </row>
    <row r="17" spans="1:9" x14ac:dyDescent="0.2">
      <c r="B17" s="525" t="s">
        <v>481</v>
      </c>
    </row>
    <row r="18" spans="1:9" x14ac:dyDescent="0.2">
      <c r="B18" s="525" t="s">
        <v>482</v>
      </c>
    </row>
    <row r="19" spans="1:9" x14ac:dyDescent="0.2">
      <c r="B19" s="526" t="s">
        <v>483</v>
      </c>
    </row>
    <row r="20" spans="1:9" x14ac:dyDescent="0.2">
      <c r="B20" s="526" t="s">
        <v>484</v>
      </c>
    </row>
    <row r="21" spans="1:9" x14ac:dyDescent="0.2">
      <c r="B21" s="526" t="s">
        <v>485</v>
      </c>
    </row>
    <row r="22" spans="1:9" x14ac:dyDescent="0.2">
      <c r="B22" s="526" t="s">
        <v>487</v>
      </c>
    </row>
    <row r="23" spans="1:9" x14ac:dyDescent="0.2">
      <c r="B23" s="526" t="s">
        <v>488</v>
      </c>
    </row>
    <row r="24" spans="1:9" x14ac:dyDescent="0.2">
      <c r="B24" s="526"/>
    </row>
    <row r="25" spans="1:9" ht="22" customHeight="1" x14ac:dyDescent="0.2">
      <c r="B25" s="591" t="s">
        <v>486</v>
      </c>
      <c r="C25" s="592"/>
      <c r="D25" s="592"/>
      <c r="E25" s="592"/>
      <c r="F25" s="592"/>
      <c r="G25" s="593"/>
    </row>
    <row r="26" spans="1:9" x14ac:dyDescent="0.2">
      <c r="B26" s="505" t="s">
        <v>2</v>
      </c>
      <c r="C26" s="505" t="s">
        <v>1</v>
      </c>
      <c r="D26" s="505" t="s">
        <v>463</v>
      </c>
      <c r="E26" s="505" t="s">
        <v>471</v>
      </c>
      <c r="F26" s="505" t="s">
        <v>472</v>
      </c>
      <c r="G26" s="505" t="s">
        <v>348</v>
      </c>
    </row>
    <row r="27" spans="1:9" x14ac:dyDescent="0.2">
      <c r="A27" s="501"/>
      <c r="B27" s="509">
        <v>39051</v>
      </c>
      <c r="C27" s="527" t="s">
        <v>39</v>
      </c>
      <c r="D27" s="390">
        <v>800</v>
      </c>
      <c r="E27" s="492" t="s">
        <v>452</v>
      </c>
      <c r="F27" s="528" t="s">
        <v>292</v>
      </c>
      <c r="G27" s="529" t="s">
        <v>473</v>
      </c>
      <c r="I27" s="490"/>
    </row>
    <row r="28" spans="1:9" x14ac:dyDescent="0.2">
      <c r="A28" s="501"/>
      <c r="B28" s="509">
        <v>39095</v>
      </c>
      <c r="C28" s="527" t="s">
        <v>72</v>
      </c>
      <c r="D28" s="390">
        <v>160</v>
      </c>
      <c r="E28" s="492" t="s">
        <v>453</v>
      </c>
      <c r="F28" s="530" t="s">
        <v>274</v>
      </c>
      <c r="G28" s="529" t="s">
        <v>473</v>
      </c>
      <c r="I28" s="490"/>
    </row>
    <row r="29" spans="1:9" x14ac:dyDescent="0.2">
      <c r="A29" s="501"/>
      <c r="B29" s="509">
        <v>40189</v>
      </c>
      <c r="C29" s="527" t="s">
        <v>77</v>
      </c>
      <c r="D29" s="390">
        <v>160</v>
      </c>
      <c r="E29" s="492" t="s">
        <v>453</v>
      </c>
      <c r="F29" s="531" t="s">
        <v>459</v>
      </c>
      <c r="G29" s="529" t="s">
        <v>473</v>
      </c>
      <c r="I29" s="490"/>
    </row>
    <row r="30" spans="1:9" x14ac:dyDescent="0.2">
      <c r="A30" s="501"/>
      <c r="B30" s="509">
        <v>40189</v>
      </c>
      <c r="C30" s="527" t="s">
        <v>77</v>
      </c>
      <c r="D30" s="390">
        <v>1920</v>
      </c>
      <c r="E30" s="492" t="s">
        <v>458</v>
      </c>
      <c r="F30" s="528">
        <v>2007</v>
      </c>
      <c r="G30" s="529" t="s">
        <v>473</v>
      </c>
      <c r="I30" s="490"/>
    </row>
    <row r="31" spans="1:9" x14ac:dyDescent="0.2">
      <c r="A31" s="501"/>
      <c r="B31" s="509">
        <v>40189</v>
      </c>
      <c r="C31" s="527" t="s">
        <v>77</v>
      </c>
      <c r="D31" s="390">
        <v>1920</v>
      </c>
      <c r="E31" s="492" t="s">
        <v>458</v>
      </c>
      <c r="F31" s="528">
        <v>2008</v>
      </c>
      <c r="G31" s="529" t="s">
        <v>473</v>
      </c>
      <c r="I31" s="490"/>
    </row>
    <row r="32" spans="1:9" x14ac:dyDescent="0.2">
      <c r="A32" s="501"/>
      <c r="B32" s="509">
        <v>40189</v>
      </c>
      <c r="C32" s="527" t="s">
        <v>77</v>
      </c>
      <c r="D32" s="390">
        <v>1920</v>
      </c>
      <c r="E32" s="492" t="s">
        <v>458</v>
      </c>
      <c r="F32" s="528">
        <v>2009</v>
      </c>
      <c r="G32" s="529" t="s">
        <v>473</v>
      </c>
      <c r="I32" s="490"/>
    </row>
    <row r="33" spans="1:9" s="491" customFormat="1" x14ac:dyDescent="0.2">
      <c r="A33" s="501"/>
      <c r="B33" s="509">
        <v>40477</v>
      </c>
      <c r="C33" s="527" t="s">
        <v>79</v>
      </c>
      <c r="D33" s="390">
        <v>1125</v>
      </c>
      <c r="E33" s="492" t="s">
        <v>455</v>
      </c>
      <c r="F33" s="528" t="s">
        <v>291</v>
      </c>
      <c r="G33" s="529" t="s">
        <v>473</v>
      </c>
      <c r="I33" s="490"/>
    </row>
    <row r="34" spans="1:9" s="491" customFormat="1" x14ac:dyDescent="0.2">
      <c r="A34" s="501"/>
      <c r="B34" s="509">
        <v>40553</v>
      </c>
      <c r="C34" s="527" t="s">
        <v>39</v>
      </c>
      <c r="D34" s="390">
        <v>250</v>
      </c>
      <c r="E34" s="492" t="s">
        <v>456</v>
      </c>
      <c r="F34" s="528" t="s">
        <v>454</v>
      </c>
      <c r="G34" s="529" t="s">
        <v>474</v>
      </c>
      <c r="H34" s="502"/>
      <c r="I34" s="490"/>
    </row>
    <row r="35" spans="1:9" s="491" customFormat="1" x14ac:dyDescent="0.2">
      <c r="A35" s="501"/>
      <c r="B35" s="509">
        <v>40553</v>
      </c>
      <c r="C35" s="527" t="s">
        <v>39</v>
      </c>
      <c r="D35" s="390">
        <v>-37.5</v>
      </c>
      <c r="E35" s="492" t="s">
        <v>91</v>
      </c>
      <c r="F35" s="528">
        <v>2011</v>
      </c>
      <c r="G35" s="529" t="s">
        <v>473</v>
      </c>
      <c r="I35" s="490"/>
    </row>
    <row r="36" spans="1:9" s="491" customFormat="1" x14ac:dyDescent="0.2">
      <c r="A36" s="501"/>
      <c r="B36" s="509">
        <v>40553</v>
      </c>
      <c r="C36" s="527" t="s">
        <v>39</v>
      </c>
      <c r="D36" s="390">
        <v>1500</v>
      </c>
      <c r="E36" s="492" t="s">
        <v>457</v>
      </c>
      <c r="F36" s="528">
        <v>2011</v>
      </c>
      <c r="G36" s="529" t="s">
        <v>473</v>
      </c>
      <c r="I36" s="490"/>
    </row>
    <row r="37" spans="1:9" x14ac:dyDescent="0.2">
      <c r="A37" s="501"/>
      <c r="B37" s="509">
        <v>40938</v>
      </c>
      <c r="C37" s="527" t="s">
        <v>62</v>
      </c>
      <c r="D37" s="390">
        <v>-37.5</v>
      </c>
      <c r="E37" s="492" t="s">
        <v>91</v>
      </c>
      <c r="F37" s="391">
        <v>2012</v>
      </c>
      <c r="G37" s="529" t="s">
        <v>473</v>
      </c>
      <c r="I37" s="490"/>
    </row>
    <row r="38" spans="1:9" x14ac:dyDescent="0.2">
      <c r="A38" s="501"/>
      <c r="B38" s="509">
        <v>40938</v>
      </c>
      <c r="C38" s="527" t="s">
        <v>62</v>
      </c>
      <c r="D38" s="390">
        <v>1500</v>
      </c>
      <c r="E38" s="492" t="s">
        <v>457</v>
      </c>
      <c r="F38" s="391">
        <v>2012</v>
      </c>
      <c r="G38" s="529" t="s">
        <v>473</v>
      </c>
      <c r="I38" s="490"/>
    </row>
    <row r="39" spans="1:9" x14ac:dyDescent="0.2">
      <c r="A39" s="501"/>
      <c r="B39" s="509">
        <v>41477</v>
      </c>
      <c r="C39" s="527"/>
      <c r="D39" s="390">
        <v>-60</v>
      </c>
      <c r="E39" s="492" t="s">
        <v>91</v>
      </c>
      <c r="F39" s="391">
        <v>2013</v>
      </c>
      <c r="G39" s="529" t="s">
        <v>473</v>
      </c>
      <c r="I39" s="490"/>
    </row>
    <row r="40" spans="1:9" x14ac:dyDescent="0.2">
      <c r="A40" s="501"/>
      <c r="B40" s="509">
        <v>41477</v>
      </c>
      <c r="C40" s="527"/>
      <c r="D40" s="390">
        <v>1500</v>
      </c>
      <c r="E40" s="492" t="s">
        <v>457</v>
      </c>
      <c r="F40" s="391">
        <v>2013</v>
      </c>
      <c r="G40" s="529" t="s">
        <v>473</v>
      </c>
      <c r="I40" s="490"/>
    </row>
    <row r="41" spans="1:9" x14ac:dyDescent="0.2">
      <c r="A41" s="501"/>
      <c r="B41" s="509">
        <v>42117</v>
      </c>
      <c r="C41" s="527" t="s">
        <v>68</v>
      </c>
      <c r="D41" s="390">
        <v>1500</v>
      </c>
      <c r="E41" s="492" t="s">
        <v>457</v>
      </c>
      <c r="F41" s="391">
        <v>2014</v>
      </c>
      <c r="G41" s="529" t="s">
        <v>473</v>
      </c>
      <c r="I41" s="490"/>
    </row>
    <row r="42" spans="1:9" x14ac:dyDescent="0.2">
      <c r="A42" s="501"/>
      <c r="B42" s="512">
        <v>42117</v>
      </c>
      <c r="C42" s="532" t="s">
        <v>68</v>
      </c>
      <c r="D42" s="486">
        <v>375</v>
      </c>
      <c r="E42" s="533" t="s">
        <v>460</v>
      </c>
      <c r="F42" s="534" t="s">
        <v>461</v>
      </c>
      <c r="G42" s="535" t="s">
        <v>473</v>
      </c>
      <c r="I42" s="490"/>
    </row>
    <row r="43" spans="1:9" x14ac:dyDescent="0.2">
      <c r="B43" s="500"/>
      <c r="D43" s="503">
        <f>SUM(D27:D42)</f>
        <v>14495</v>
      </c>
    </row>
    <row r="44" spans="1:9" x14ac:dyDescent="0.2">
      <c r="B44" s="500"/>
      <c r="D44" s="503"/>
    </row>
    <row r="45" spans="1:9" x14ac:dyDescent="0.2">
      <c r="B45" s="500"/>
      <c r="D45" s="503"/>
    </row>
    <row r="46" spans="1:9" x14ac:dyDescent="0.2">
      <c r="B46" s="500"/>
      <c r="D46" s="503"/>
    </row>
    <row r="47" spans="1:9" ht="34" customHeight="1" x14ac:dyDescent="0.2">
      <c r="B47" s="522" t="s">
        <v>89</v>
      </c>
      <c r="C47" s="523" t="s">
        <v>477</v>
      </c>
      <c r="D47" s="523" t="s">
        <v>478</v>
      </c>
      <c r="E47" s="523" t="s">
        <v>479</v>
      </c>
    </row>
    <row r="48" spans="1:9" x14ac:dyDescent="0.2">
      <c r="B48" s="493">
        <v>2006</v>
      </c>
      <c r="C48" s="504">
        <v>160</v>
      </c>
      <c r="D48" s="504">
        <f t="shared" ref="D48:D61" si="0">C48*12</f>
        <v>1920</v>
      </c>
      <c r="E48" s="487"/>
    </row>
    <row r="49" spans="1:21" x14ac:dyDescent="0.2">
      <c r="B49" s="493">
        <v>2007</v>
      </c>
      <c r="C49" s="504">
        <v>160</v>
      </c>
      <c r="D49" s="504">
        <f t="shared" si="0"/>
        <v>1920</v>
      </c>
      <c r="E49" s="487"/>
    </row>
    <row r="50" spans="1:21" x14ac:dyDescent="0.2">
      <c r="B50" s="493">
        <v>2008</v>
      </c>
      <c r="C50" s="504">
        <v>160</v>
      </c>
      <c r="D50" s="504">
        <f t="shared" si="0"/>
        <v>1920</v>
      </c>
      <c r="E50" s="487"/>
    </row>
    <row r="51" spans="1:21" x14ac:dyDescent="0.2">
      <c r="B51" s="493">
        <v>2009</v>
      </c>
      <c r="C51" s="504">
        <v>160</v>
      </c>
      <c r="D51" s="504">
        <f t="shared" si="0"/>
        <v>1920</v>
      </c>
      <c r="E51" s="487"/>
    </row>
    <row r="52" spans="1:21" x14ac:dyDescent="0.2">
      <c r="B52" s="493">
        <v>2010</v>
      </c>
      <c r="C52" s="504">
        <v>125</v>
      </c>
      <c r="D52" s="504">
        <f t="shared" si="0"/>
        <v>1500</v>
      </c>
      <c r="E52" s="390">
        <v>-37.5</v>
      </c>
    </row>
    <row r="53" spans="1:21" x14ac:dyDescent="0.2">
      <c r="B53" s="493">
        <v>2011</v>
      </c>
      <c r="C53" s="504">
        <v>125</v>
      </c>
      <c r="D53" s="504">
        <f t="shared" si="0"/>
        <v>1500</v>
      </c>
      <c r="E53" s="390">
        <v>-37.5</v>
      </c>
    </row>
    <row r="54" spans="1:21" x14ac:dyDescent="0.2">
      <c r="B54" s="493">
        <v>2012</v>
      </c>
      <c r="C54" s="504">
        <v>125</v>
      </c>
      <c r="D54" s="504">
        <f t="shared" si="0"/>
        <v>1500</v>
      </c>
      <c r="E54" s="390">
        <v>-37.5</v>
      </c>
    </row>
    <row r="55" spans="1:21" x14ac:dyDescent="0.2">
      <c r="B55" s="493">
        <v>2013</v>
      </c>
      <c r="C55" s="504">
        <v>125</v>
      </c>
      <c r="D55" s="504">
        <f t="shared" si="0"/>
        <v>1500</v>
      </c>
      <c r="E55" s="390">
        <v>-60</v>
      </c>
    </row>
    <row r="56" spans="1:21" x14ac:dyDescent="0.2">
      <c r="B56" s="493">
        <v>2014</v>
      </c>
      <c r="C56" s="504">
        <v>125</v>
      </c>
      <c r="D56" s="504">
        <f t="shared" si="0"/>
        <v>1500</v>
      </c>
      <c r="E56" s="390">
        <v>-100</v>
      </c>
    </row>
    <row r="57" spans="1:21" x14ac:dyDescent="0.2">
      <c r="B57" s="493" t="s">
        <v>223</v>
      </c>
      <c r="C57" s="504">
        <v>100</v>
      </c>
      <c r="D57" s="504">
        <f t="shared" si="0"/>
        <v>1200</v>
      </c>
      <c r="E57" s="390">
        <v>-100</v>
      </c>
    </row>
    <row r="58" spans="1:21" x14ac:dyDescent="0.2">
      <c r="B58" s="493">
        <v>2016</v>
      </c>
      <c r="C58" s="504">
        <v>100</v>
      </c>
      <c r="D58" s="504">
        <f t="shared" si="0"/>
        <v>1200</v>
      </c>
    </row>
    <row r="59" spans="1:21" x14ac:dyDescent="0.2">
      <c r="B59" s="493">
        <v>2017</v>
      </c>
      <c r="C59" s="504">
        <v>100</v>
      </c>
      <c r="D59" s="504">
        <f t="shared" si="0"/>
        <v>1200</v>
      </c>
    </row>
    <row r="60" spans="1:21" x14ac:dyDescent="0.2">
      <c r="B60" s="493">
        <v>2018</v>
      </c>
      <c r="C60" s="504">
        <v>100</v>
      </c>
      <c r="D60" s="504">
        <f t="shared" si="0"/>
        <v>1200</v>
      </c>
    </row>
    <row r="61" spans="1:21" x14ac:dyDescent="0.2">
      <c r="B61" s="493">
        <v>2019</v>
      </c>
      <c r="C61" s="504">
        <v>100</v>
      </c>
      <c r="D61" s="504">
        <f t="shared" si="0"/>
        <v>1200</v>
      </c>
    </row>
    <row r="62" spans="1:21" x14ac:dyDescent="0.2">
      <c r="B62" s="493"/>
      <c r="C62" s="504"/>
      <c r="D62" s="504"/>
    </row>
    <row r="63" spans="1:21" s="495" customFormat="1" ht="39" customHeight="1" x14ac:dyDescent="0.2">
      <c r="A63" s="594" t="s">
        <v>476</v>
      </c>
      <c r="B63" s="594"/>
      <c r="C63" s="594"/>
      <c r="D63" s="594"/>
      <c r="E63" s="594"/>
      <c r="F63" s="594"/>
      <c r="G63" s="594"/>
      <c r="H63" s="494"/>
      <c r="I63" s="494"/>
      <c r="J63" s="494"/>
      <c r="K63" s="494"/>
      <c r="L63" s="494"/>
      <c r="M63" s="494"/>
      <c r="N63" s="494"/>
      <c r="O63" s="494"/>
      <c r="P63" s="494"/>
      <c r="Q63" s="494"/>
      <c r="R63" s="494"/>
      <c r="S63" s="494"/>
      <c r="U63" s="496"/>
    </row>
  </sheetData>
  <mergeCells count="4">
    <mergeCell ref="E3:F3"/>
    <mergeCell ref="B2:F2"/>
    <mergeCell ref="B25:G25"/>
    <mergeCell ref="A63:G63"/>
  </mergeCells>
  <conditionalFormatting sqref="A43:A1048576 A16:A17 A25">
    <cfRule type="top10" dxfId="34" priority="17" percent="1" rank="10"/>
    <cfRule type="top10" dxfId="33" priority="22" percent="1" bottom="1" rank="6"/>
    <cfRule type="top10" dxfId="32" priority="25" percent="1" rank="15"/>
  </conditionalFormatting>
  <conditionalFormatting sqref="A26">
    <cfRule type="top10" dxfId="31" priority="77" percent="1" rank="10"/>
    <cfRule type="top10" dxfId="30" priority="78" percent="1" bottom="1" rank="6"/>
    <cfRule type="top10" dxfId="29" priority="79" percent="1" rank="15"/>
  </conditionalFormatting>
  <conditionalFormatting sqref="A18:A24">
    <cfRule type="top10" dxfId="28" priority="4" percent="1" rank="10"/>
    <cfRule type="top10" dxfId="27" priority="5" percent="1" bottom="1" rank="6"/>
    <cfRule type="top10" dxfId="26" priority="6" percent="1" rank="15"/>
  </conditionalFormatting>
  <conditionalFormatting sqref="A2:A15">
    <cfRule type="top10" dxfId="25" priority="1" percent="1" rank="10"/>
    <cfRule type="top10" dxfId="24" priority="2" percent="1" bottom="1" rank="6"/>
    <cfRule type="top10" dxfId="23" priority="3" percent="1" rank="15"/>
  </conditionalFormatting>
  <pageMargins left="0.7" right="0.7" top="0.75" bottom="0.75" header="0.3" footer="0.3"/>
  <pageSetup orientation="portrait" horizontalDpi="0" verticalDpi="0"/>
  <ignoredErrors>
    <ignoredError sqref="C27:C29 C33:C34 C37:C39 C30:C32 C35:C36 C41:C42 C4:C14 E9:E14 C15 E15"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
  <sheetViews>
    <sheetView zoomScale="120" zoomScaleNormal="120" workbookViewId="0"/>
  </sheetViews>
  <sheetFormatPr baseColWidth="10" defaultRowHeight="16" x14ac:dyDescent="0.2"/>
  <cols>
    <col min="1" max="1" width="57.1640625" style="355" customWidth="1"/>
    <col min="2" max="2" width="72.83203125" style="337" customWidth="1"/>
    <col min="3" max="3" width="13.33203125" style="337" customWidth="1"/>
    <col min="4" max="4" width="16.5" style="337" bestFit="1" customWidth="1"/>
    <col min="5" max="12" width="5.83203125" style="337" customWidth="1"/>
    <col min="13" max="13" width="5.1640625" style="337" bestFit="1" customWidth="1"/>
    <col min="14" max="16384" width="10.83203125" style="337"/>
  </cols>
  <sheetData>
    <row r="1" spans="1:16" s="311" customFormat="1" ht="32" customHeight="1" thickBot="1" x14ac:dyDescent="0.25">
      <c r="A1" s="373" t="s">
        <v>516</v>
      </c>
      <c r="B1" s="374" t="s">
        <v>348</v>
      </c>
      <c r="C1" s="309"/>
      <c r="D1" s="309"/>
      <c r="E1" s="309"/>
      <c r="F1" s="309"/>
      <c r="G1" s="309"/>
      <c r="H1" s="309"/>
      <c r="I1" s="309"/>
      <c r="J1" s="309"/>
      <c r="K1" s="309"/>
      <c r="L1" s="309"/>
      <c r="M1" s="309"/>
      <c r="N1" s="310"/>
      <c r="P1" s="312"/>
    </row>
    <row r="2" spans="1:16" s="307" customFormat="1" ht="240" x14ac:dyDescent="0.2">
      <c r="A2" s="577" t="s">
        <v>507</v>
      </c>
      <c r="B2" s="577" t="s">
        <v>510</v>
      </c>
    </row>
    <row r="3" spans="1:16" s="307" customFormat="1" ht="272" x14ac:dyDescent="0.2">
      <c r="A3" s="578" t="s">
        <v>512</v>
      </c>
      <c r="B3" s="578" t="s">
        <v>511</v>
      </c>
    </row>
    <row r="4" spans="1:16" s="307" customFormat="1" ht="304" x14ac:dyDescent="0.2">
      <c r="A4" s="578" t="s">
        <v>513</v>
      </c>
      <c r="B4" s="578" t="s">
        <v>508</v>
      </c>
    </row>
    <row r="5" spans="1:16" s="307" customFormat="1" ht="336" x14ac:dyDescent="0.2">
      <c r="A5" s="578" t="s">
        <v>514</v>
      </c>
      <c r="B5" s="576" t="s">
        <v>509</v>
      </c>
      <c r="C5" s="353"/>
    </row>
    <row r="6" spans="1:16" s="307" customFormat="1" ht="352" x14ac:dyDescent="0.2">
      <c r="A6" s="578" t="s">
        <v>515</v>
      </c>
      <c r="B6" s="579" t="s">
        <v>517</v>
      </c>
    </row>
    <row r="7" spans="1:16" s="305" customFormat="1" ht="368" x14ac:dyDescent="0.2">
      <c r="A7" s="354" t="s">
        <v>443</v>
      </c>
      <c r="B7" s="580" t="s">
        <v>518</v>
      </c>
      <c r="C7" s="303"/>
      <c r="D7" s="303"/>
      <c r="E7" s="303"/>
      <c r="F7" s="303"/>
      <c r="G7" s="303"/>
      <c r="H7" s="303"/>
      <c r="I7" s="303"/>
      <c r="J7" s="303"/>
      <c r="K7" s="303"/>
      <c r="L7" s="303"/>
      <c r="M7" s="303"/>
      <c r="N7" s="304"/>
      <c r="P7" s="306"/>
    </row>
    <row r="8" spans="1:16" x14ac:dyDescent="0.2">
      <c r="B8" s="355"/>
    </row>
  </sheetData>
  <pageMargins left="0.7" right="0.7" top="0.75" bottom="0.75" header="0.3" footer="0.3"/>
  <pageSetup scale="85" orientation="landscape"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2"/>
  <sheetViews>
    <sheetView zoomScale="109" zoomScaleNormal="120" workbookViewId="0">
      <selection activeCell="N33" sqref="N33"/>
    </sheetView>
  </sheetViews>
  <sheetFormatPr baseColWidth="10" defaultRowHeight="16" x14ac:dyDescent="0.2"/>
  <cols>
    <col min="1" max="1" width="13.33203125" style="307" customWidth="1"/>
    <col min="2" max="2" width="16.5" style="307" bestFit="1" customWidth="1"/>
    <col min="3" max="4" width="5.83203125" style="307" customWidth="1"/>
    <col min="5" max="5" width="7.5" style="307" customWidth="1"/>
    <col min="6" max="6" width="7" style="307" customWidth="1"/>
    <col min="7" max="8" width="7.5" style="307" customWidth="1"/>
    <col min="9" max="9" width="13.33203125" style="307" customWidth="1"/>
    <col min="10" max="10" width="16.5" style="307" bestFit="1" customWidth="1"/>
    <col min="11" max="15" width="7.1640625" style="307" customWidth="1"/>
    <col min="16" max="16" width="10.5" style="308" customWidth="1"/>
    <col min="17" max="17" width="13.33203125" style="307" customWidth="1"/>
    <col min="18" max="18" width="16.5" style="307" bestFit="1" customWidth="1"/>
    <col min="19" max="19" width="10.5" style="307" customWidth="1"/>
    <col min="20" max="26" width="5.83203125" style="307" customWidth="1"/>
    <col min="27" max="27" width="5.1640625" style="307" bestFit="1" customWidth="1"/>
    <col min="28" max="16384" width="10.83203125" style="307"/>
  </cols>
  <sheetData>
    <row r="1" spans="1:27" ht="17" thickBot="1" x14ac:dyDescent="0.25"/>
    <row r="2" spans="1:27" ht="49" thickBot="1" x14ac:dyDescent="0.25">
      <c r="A2" s="323" t="s">
        <v>413</v>
      </c>
      <c r="B2" s="316" t="s">
        <v>102</v>
      </c>
      <c r="C2" s="78" t="s">
        <v>405</v>
      </c>
      <c r="D2" s="79">
        <v>2007</v>
      </c>
      <c r="E2" s="79">
        <v>2008</v>
      </c>
      <c r="F2" s="79">
        <v>2009</v>
      </c>
      <c r="G2" s="80">
        <v>2010</v>
      </c>
      <c r="I2" s="323" t="s">
        <v>412</v>
      </c>
      <c r="J2" s="316" t="s">
        <v>102</v>
      </c>
      <c r="K2" s="78" t="s">
        <v>405</v>
      </c>
      <c r="L2" s="79">
        <v>2007</v>
      </c>
      <c r="M2" s="79">
        <v>2008</v>
      </c>
      <c r="N2" s="79">
        <v>2009</v>
      </c>
      <c r="O2" s="80">
        <v>2010</v>
      </c>
      <c r="P2" s="351"/>
      <c r="Q2" s="316" t="s">
        <v>410</v>
      </c>
      <c r="R2" s="316" t="s">
        <v>403</v>
      </c>
      <c r="S2" s="78" t="s">
        <v>405</v>
      </c>
      <c r="T2" s="79">
        <v>2007</v>
      </c>
      <c r="U2" s="79">
        <v>2008</v>
      </c>
      <c r="V2" s="79">
        <v>2009</v>
      </c>
      <c r="W2" s="79">
        <v>2010</v>
      </c>
      <c r="X2" s="79">
        <v>2011</v>
      </c>
      <c r="Y2" s="79">
        <v>2012</v>
      </c>
      <c r="Z2" s="79">
        <v>2013</v>
      </c>
      <c r="AA2" s="80">
        <v>2014</v>
      </c>
    </row>
    <row r="3" spans="1:27" x14ac:dyDescent="0.2">
      <c r="A3" s="326">
        <v>1</v>
      </c>
      <c r="B3" s="256" t="s">
        <v>103</v>
      </c>
      <c r="C3" s="327">
        <v>4</v>
      </c>
      <c r="D3" s="327">
        <v>12</v>
      </c>
      <c r="E3" s="327">
        <v>12</v>
      </c>
      <c r="F3" s="327">
        <v>12</v>
      </c>
      <c r="G3" s="328">
        <v>12</v>
      </c>
      <c r="I3" s="326">
        <v>1</v>
      </c>
      <c r="J3" s="256" t="s">
        <v>103</v>
      </c>
      <c r="K3" s="327">
        <v>4</v>
      </c>
      <c r="L3" s="327">
        <v>12</v>
      </c>
      <c r="M3" s="327">
        <v>12</v>
      </c>
      <c r="N3" s="327">
        <v>12</v>
      </c>
      <c r="O3" s="328">
        <v>12</v>
      </c>
      <c r="P3" s="351"/>
      <c r="Q3" s="326">
        <v>1</v>
      </c>
      <c r="R3" s="256" t="s">
        <v>103</v>
      </c>
      <c r="S3" s="327">
        <v>4</v>
      </c>
      <c r="T3" s="327">
        <v>12</v>
      </c>
      <c r="U3" s="327">
        <v>12</v>
      </c>
      <c r="V3" s="327">
        <v>12</v>
      </c>
      <c r="W3" s="327">
        <v>12</v>
      </c>
      <c r="X3" s="327">
        <v>12</v>
      </c>
      <c r="Y3" s="327">
        <v>12</v>
      </c>
      <c r="Z3" s="327">
        <v>12</v>
      </c>
      <c r="AA3" s="328">
        <v>12</v>
      </c>
    </row>
    <row r="4" spans="1:27" x14ac:dyDescent="0.2">
      <c r="A4" s="329">
        <v>2</v>
      </c>
      <c r="B4" s="335" t="s">
        <v>103</v>
      </c>
      <c r="C4" s="330">
        <v>4</v>
      </c>
      <c r="D4" s="330">
        <v>12</v>
      </c>
      <c r="E4" s="330">
        <v>12</v>
      </c>
      <c r="F4" s="330">
        <v>12</v>
      </c>
      <c r="G4" s="331">
        <v>12</v>
      </c>
      <c r="I4" s="329">
        <v>2</v>
      </c>
      <c r="J4" s="335" t="s">
        <v>103</v>
      </c>
      <c r="K4" s="330">
        <v>4</v>
      </c>
      <c r="L4" s="330">
        <v>12</v>
      </c>
      <c r="M4" s="330">
        <v>12</v>
      </c>
      <c r="N4" s="330">
        <v>12</v>
      </c>
      <c r="O4" s="331">
        <v>12</v>
      </c>
      <c r="P4" s="351"/>
      <c r="Q4" s="329">
        <v>2</v>
      </c>
      <c r="R4" s="335" t="s">
        <v>103</v>
      </c>
      <c r="S4" s="330">
        <v>4</v>
      </c>
      <c r="T4" s="330">
        <v>12</v>
      </c>
      <c r="U4" s="330">
        <v>12</v>
      </c>
      <c r="V4" s="330">
        <v>12</v>
      </c>
      <c r="W4" s="330">
        <v>12</v>
      </c>
      <c r="X4" s="330">
        <v>12</v>
      </c>
      <c r="Y4" s="330">
        <v>12</v>
      </c>
      <c r="Z4" s="330">
        <v>12</v>
      </c>
      <c r="AA4" s="331">
        <v>12</v>
      </c>
    </row>
    <row r="5" spans="1:27" x14ac:dyDescent="0.2">
      <c r="A5" s="332">
        <v>3</v>
      </c>
      <c r="B5" s="259" t="s">
        <v>103</v>
      </c>
      <c r="C5" s="333">
        <v>4</v>
      </c>
      <c r="D5" s="333">
        <v>12</v>
      </c>
      <c r="E5" s="333">
        <v>12</v>
      </c>
      <c r="F5" s="333">
        <v>12</v>
      </c>
      <c r="G5" s="334">
        <v>12</v>
      </c>
      <c r="I5" s="332">
        <v>3</v>
      </c>
      <c r="J5" s="259" t="s">
        <v>103</v>
      </c>
      <c r="K5" s="333">
        <v>4</v>
      </c>
      <c r="L5" s="333">
        <v>12</v>
      </c>
      <c r="M5" s="333">
        <v>12</v>
      </c>
      <c r="N5" s="333">
        <v>12</v>
      </c>
      <c r="O5" s="334">
        <v>12</v>
      </c>
      <c r="P5" s="351"/>
      <c r="Q5" s="332">
        <v>3</v>
      </c>
      <c r="R5" s="259" t="s">
        <v>103</v>
      </c>
      <c r="S5" s="333">
        <v>4</v>
      </c>
      <c r="T5" s="333">
        <v>12</v>
      </c>
      <c r="U5" s="333">
        <v>12</v>
      </c>
      <c r="V5" s="333">
        <v>12</v>
      </c>
      <c r="W5" s="333">
        <v>12</v>
      </c>
      <c r="X5" s="333">
        <v>12</v>
      </c>
      <c r="Y5" s="333">
        <v>12</v>
      </c>
      <c r="Z5" s="333">
        <v>12</v>
      </c>
      <c r="AA5" s="334">
        <v>12</v>
      </c>
    </row>
    <row r="6" spans="1:27" x14ac:dyDescent="0.2">
      <c r="A6" s="313">
        <v>4</v>
      </c>
      <c r="B6" s="324" t="s">
        <v>414</v>
      </c>
      <c r="C6" s="13"/>
      <c r="D6" s="13"/>
      <c r="E6" s="13"/>
      <c r="F6" s="13"/>
      <c r="G6" s="317">
        <v>12</v>
      </c>
      <c r="I6" s="313">
        <v>4</v>
      </c>
      <c r="J6" s="324" t="s">
        <v>414</v>
      </c>
      <c r="K6" s="13"/>
      <c r="L6" s="13"/>
      <c r="M6" s="13"/>
      <c r="N6" s="13"/>
      <c r="O6" s="317">
        <v>12</v>
      </c>
      <c r="P6" s="351"/>
      <c r="Q6" s="313">
        <v>4</v>
      </c>
      <c r="R6" s="324" t="s">
        <v>414</v>
      </c>
      <c r="S6" s="13"/>
      <c r="T6" s="13"/>
      <c r="U6" s="13"/>
      <c r="V6" s="13"/>
      <c r="W6" s="13">
        <v>12</v>
      </c>
      <c r="X6" s="13">
        <v>12</v>
      </c>
      <c r="Y6" s="13">
        <v>12</v>
      </c>
      <c r="Z6" s="13">
        <v>12</v>
      </c>
      <c r="AA6" s="317">
        <v>12</v>
      </c>
    </row>
    <row r="7" spans="1:27" x14ac:dyDescent="0.2">
      <c r="A7" s="314">
        <v>5</v>
      </c>
      <c r="B7" s="325" t="s">
        <v>415</v>
      </c>
      <c r="C7" s="279"/>
      <c r="D7" s="280"/>
      <c r="E7" s="280"/>
      <c r="F7" s="280"/>
      <c r="G7" s="322">
        <v>12</v>
      </c>
      <c r="I7" s="314">
        <v>5</v>
      </c>
      <c r="J7" s="325" t="s">
        <v>415</v>
      </c>
      <c r="K7" s="279"/>
      <c r="L7" s="280"/>
      <c r="M7" s="280"/>
      <c r="N7" s="280"/>
      <c r="O7" s="322">
        <v>12</v>
      </c>
      <c r="P7" s="351"/>
      <c r="Q7" s="313">
        <v>5</v>
      </c>
      <c r="R7" s="325" t="s">
        <v>415</v>
      </c>
      <c r="S7" s="13"/>
      <c r="T7" s="13"/>
      <c r="U7" s="13"/>
      <c r="V7" s="13"/>
      <c r="W7" s="13">
        <v>12</v>
      </c>
      <c r="X7" s="13">
        <v>12</v>
      </c>
      <c r="Y7" s="13">
        <v>12</v>
      </c>
      <c r="Z7" s="13">
        <v>12</v>
      </c>
      <c r="AA7" s="317">
        <v>12</v>
      </c>
    </row>
    <row r="8" spans="1:27" x14ac:dyDescent="0.2">
      <c r="A8" s="313">
        <v>6</v>
      </c>
      <c r="B8" s="324" t="s">
        <v>416</v>
      </c>
      <c r="C8" s="13"/>
      <c r="D8" s="13"/>
      <c r="E8" s="13"/>
      <c r="F8" s="13">
        <v>2</v>
      </c>
      <c r="G8" s="317">
        <v>12</v>
      </c>
      <c r="I8" s="313">
        <v>6</v>
      </c>
      <c r="J8" s="324" t="s">
        <v>416</v>
      </c>
      <c r="K8" s="13"/>
      <c r="L8" s="13"/>
      <c r="M8" s="13"/>
      <c r="N8" s="13">
        <v>2</v>
      </c>
      <c r="O8" s="317">
        <v>12</v>
      </c>
      <c r="P8" s="351"/>
      <c r="Q8" s="313">
        <v>6</v>
      </c>
      <c r="R8" s="324" t="s">
        <v>416</v>
      </c>
      <c r="S8" s="13"/>
      <c r="T8" s="13"/>
      <c r="U8" s="13"/>
      <c r="V8" s="13">
        <v>2</v>
      </c>
      <c r="W8" s="13">
        <v>12</v>
      </c>
      <c r="X8" s="13">
        <v>12</v>
      </c>
      <c r="Y8" s="13">
        <v>12</v>
      </c>
      <c r="Z8" s="13">
        <v>12</v>
      </c>
      <c r="AA8" s="317">
        <v>12</v>
      </c>
    </row>
    <row r="9" spans="1:27" x14ac:dyDescent="0.2">
      <c r="A9" s="314">
        <v>7</v>
      </c>
      <c r="B9" s="265" t="s">
        <v>110</v>
      </c>
      <c r="C9" s="279"/>
      <c r="D9" s="280"/>
      <c r="E9" s="280"/>
      <c r="F9" s="280"/>
      <c r="G9" s="322">
        <v>12</v>
      </c>
      <c r="I9" s="314">
        <v>7</v>
      </c>
      <c r="J9" s="265" t="s">
        <v>110</v>
      </c>
      <c r="K9" s="279"/>
      <c r="L9" s="280"/>
      <c r="M9" s="280"/>
      <c r="N9" s="280"/>
      <c r="O9" s="322">
        <v>12</v>
      </c>
      <c r="P9" s="351"/>
      <c r="Q9" s="313">
        <v>7</v>
      </c>
      <c r="R9" s="265" t="s">
        <v>110</v>
      </c>
      <c r="S9" s="13"/>
      <c r="T9" s="13"/>
      <c r="U9" s="13"/>
      <c r="V9" s="13"/>
      <c r="W9" s="13">
        <v>12</v>
      </c>
      <c r="X9" s="13">
        <v>12</v>
      </c>
      <c r="Y9" s="13">
        <v>12</v>
      </c>
      <c r="Z9" s="13">
        <v>12</v>
      </c>
      <c r="AA9" s="317">
        <v>12</v>
      </c>
    </row>
    <row r="10" spans="1:27" x14ac:dyDescent="0.2">
      <c r="A10" s="313">
        <v>8</v>
      </c>
      <c r="B10" s="261" t="s">
        <v>394</v>
      </c>
      <c r="C10" s="13">
        <v>4</v>
      </c>
      <c r="D10" s="13">
        <v>12</v>
      </c>
      <c r="E10" s="13">
        <v>12</v>
      </c>
      <c r="F10" s="13">
        <v>12</v>
      </c>
      <c r="G10" s="317">
        <v>12</v>
      </c>
      <c r="I10" s="313">
        <v>8</v>
      </c>
      <c r="J10" s="261" t="s">
        <v>394</v>
      </c>
      <c r="K10" s="13">
        <v>4</v>
      </c>
      <c r="L10" s="13">
        <v>12</v>
      </c>
      <c r="M10" s="13">
        <v>12</v>
      </c>
      <c r="N10" s="13">
        <v>12</v>
      </c>
      <c r="O10" s="317">
        <v>12</v>
      </c>
      <c r="P10" s="351"/>
      <c r="Q10" s="313">
        <v>8</v>
      </c>
      <c r="R10" s="261" t="s">
        <v>394</v>
      </c>
      <c r="S10" s="13">
        <v>4</v>
      </c>
      <c r="T10" s="13">
        <v>12</v>
      </c>
      <c r="U10" s="13">
        <v>12</v>
      </c>
      <c r="V10" s="13">
        <v>12</v>
      </c>
      <c r="W10" s="13">
        <v>12</v>
      </c>
      <c r="X10" s="13">
        <v>12</v>
      </c>
      <c r="Y10" s="13">
        <v>12</v>
      </c>
      <c r="Z10" s="13">
        <v>12</v>
      </c>
      <c r="AA10" s="317">
        <v>12</v>
      </c>
    </row>
    <row r="11" spans="1:27" x14ac:dyDescent="0.2">
      <c r="A11" s="314">
        <v>9</v>
      </c>
      <c r="B11" s="325" t="s">
        <v>417</v>
      </c>
      <c r="C11" s="279"/>
      <c r="D11" s="280"/>
      <c r="E11" s="280">
        <v>3</v>
      </c>
      <c r="F11" s="280">
        <v>12</v>
      </c>
      <c r="G11" s="322">
        <v>12</v>
      </c>
      <c r="I11" s="314">
        <v>9</v>
      </c>
      <c r="J11" s="325" t="s">
        <v>417</v>
      </c>
      <c r="K11" s="279"/>
      <c r="L11" s="280"/>
      <c r="M11" s="280">
        <v>3</v>
      </c>
      <c r="N11" s="280">
        <v>12</v>
      </c>
      <c r="O11" s="322">
        <v>12</v>
      </c>
      <c r="P11" s="351"/>
      <c r="Q11" s="313">
        <v>9</v>
      </c>
      <c r="R11" s="325" t="s">
        <v>417</v>
      </c>
      <c r="S11" s="13"/>
      <c r="T11" s="13"/>
      <c r="U11" s="13">
        <v>3</v>
      </c>
      <c r="V11" s="13">
        <v>12</v>
      </c>
      <c r="W11" s="13">
        <v>12</v>
      </c>
      <c r="X11" s="13">
        <v>12</v>
      </c>
      <c r="Y11" s="13">
        <v>12</v>
      </c>
      <c r="Z11" s="13">
        <v>12</v>
      </c>
      <c r="AA11" s="317">
        <v>12</v>
      </c>
    </row>
    <row r="12" spans="1:27" x14ac:dyDescent="0.2">
      <c r="A12" s="313">
        <v>10</v>
      </c>
      <c r="B12" s="261" t="s">
        <v>113</v>
      </c>
      <c r="C12" s="13">
        <v>4</v>
      </c>
      <c r="D12" s="13">
        <v>12</v>
      </c>
      <c r="E12" s="13">
        <v>12</v>
      </c>
      <c r="F12" s="13">
        <v>12</v>
      </c>
      <c r="G12" s="317">
        <v>12</v>
      </c>
      <c r="I12" s="313">
        <v>10</v>
      </c>
      <c r="J12" s="261" t="s">
        <v>113</v>
      </c>
      <c r="K12" s="13">
        <v>4</v>
      </c>
      <c r="L12" s="13">
        <v>12</v>
      </c>
      <c r="M12" s="13">
        <v>12</v>
      </c>
      <c r="N12" s="13">
        <v>12</v>
      </c>
      <c r="O12" s="317">
        <v>12</v>
      </c>
      <c r="P12" s="351"/>
      <c r="Q12" s="313">
        <v>10</v>
      </c>
      <c r="R12" s="261" t="s">
        <v>113</v>
      </c>
      <c r="S12" s="13">
        <v>4</v>
      </c>
      <c r="T12" s="13">
        <v>12</v>
      </c>
      <c r="U12" s="13">
        <v>12</v>
      </c>
      <c r="V12" s="13">
        <v>12</v>
      </c>
      <c r="W12" s="13">
        <v>12</v>
      </c>
      <c r="X12" s="13">
        <v>12</v>
      </c>
      <c r="Y12" s="13">
        <v>12</v>
      </c>
      <c r="Z12" s="13">
        <v>12</v>
      </c>
      <c r="AA12" s="317">
        <v>12</v>
      </c>
    </row>
    <row r="13" spans="1:27" x14ac:dyDescent="0.2">
      <c r="A13" s="314">
        <v>11</v>
      </c>
      <c r="B13" s="266" t="s">
        <v>103</v>
      </c>
      <c r="C13" s="279">
        <v>4</v>
      </c>
      <c r="D13" s="280">
        <v>12</v>
      </c>
      <c r="E13" s="280">
        <v>12</v>
      </c>
      <c r="F13" s="280">
        <v>12</v>
      </c>
      <c r="G13" s="322">
        <v>12</v>
      </c>
      <c r="I13" s="314">
        <v>11</v>
      </c>
      <c r="J13" s="266" t="s">
        <v>103</v>
      </c>
      <c r="K13" s="279">
        <v>4</v>
      </c>
      <c r="L13" s="280">
        <v>12</v>
      </c>
      <c r="M13" s="280">
        <v>12</v>
      </c>
      <c r="N13" s="280">
        <v>12</v>
      </c>
      <c r="O13" s="322">
        <v>12</v>
      </c>
      <c r="P13" s="351"/>
      <c r="Q13" s="313">
        <v>11</v>
      </c>
      <c r="R13" s="266" t="s">
        <v>103</v>
      </c>
      <c r="S13" s="13">
        <v>4</v>
      </c>
      <c r="T13" s="13">
        <v>12</v>
      </c>
      <c r="U13" s="13">
        <v>12</v>
      </c>
      <c r="V13" s="13">
        <v>12</v>
      </c>
      <c r="W13" s="13">
        <v>12</v>
      </c>
      <c r="X13" s="13">
        <v>12</v>
      </c>
      <c r="Y13" s="13">
        <v>12</v>
      </c>
      <c r="Z13" s="13">
        <v>12</v>
      </c>
      <c r="AA13" s="317">
        <v>12</v>
      </c>
    </row>
    <row r="14" spans="1:27" x14ac:dyDescent="0.2">
      <c r="A14" s="313">
        <v>12</v>
      </c>
      <c r="B14" s="324" t="s">
        <v>418</v>
      </c>
      <c r="C14" s="13">
        <v>4</v>
      </c>
      <c r="D14" s="13">
        <v>12</v>
      </c>
      <c r="E14" s="13">
        <v>12</v>
      </c>
      <c r="F14" s="13">
        <v>12</v>
      </c>
      <c r="G14" s="317">
        <v>12</v>
      </c>
      <c r="I14" s="313">
        <v>12</v>
      </c>
      <c r="J14" s="324" t="s">
        <v>418</v>
      </c>
      <c r="K14" s="13">
        <v>4</v>
      </c>
      <c r="L14" s="13">
        <v>12</v>
      </c>
      <c r="M14" s="13">
        <v>12</v>
      </c>
      <c r="N14" s="13">
        <v>12</v>
      </c>
      <c r="O14" s="317">
        <v>12</v>
      </c>
      <c r="P14" s="351"/>
      <c r="Q14" s="313">
        <v>12</v>
      </c>
      <c r="R14" s="324" t="s">
        <v>418</v>
      </c>
      <c r="S14" s="13">
        <v>4</v>
      </c>
      <c r="T14" s="13">
        <v>12</v>
      </c>
      <c r="U14" s="13">
        <v>12</v>
      </c>
      <c r="V14" s="13">
        <v>12</v>
      </c>
      <c r="W14" s="13">
        <v>12</v>
      </c>
      <c r="X14" s="13">
        <v>12</v>
      </c>
      <c r="Y14" s="13">
        <v>12</v>
      </c>
      <c r="Z14" s="13">
        <v>12</v>
      </c>
      <c r="AA14" s="317">
        <v>12</v>
      </c>
    </row>
    <row r="15" spans="1:27" x14ac:dyDescent="0.2">
      <c r="A15" s="314">
        <v>13</v>
      </c>
      <c r="B15" s="325" t="s">
        <v>419</v>
      </c>
      <c r="C15" s="279"/>
      <c r="D15" s="280"/>
      <c r="E15" s="280"/>
      <c r="F15" s="280"/>
      <c r="G15" s="322">
        <v>12</v>
      </c>
      <c r="I15" s="314">
        <v>13</v>
      </c>
      <c r="J15" s="325" t="s">
        <v>419</v>
      </c>
      <c r="K15" s="279"/>
      <c r="L15" s="280"/>
      <c r="M15" s="280"/>
      <c r="N15" s="280"/>
      <c r="O15" s="322">
        <v>12</v>
      </c>
      <c r="P15" s="351"/>
      <c r="Q15" s="313">
        <v>13</v>
      </c>
      <c r="R15" s="325" t="s">
        <v>419</v>
      </c>
      <c r="S15" s="13"/>
      <c r="T15" s="13"/>
      <c r="U15" s="13"/>
      <c r="V15" s="13"/>
      <c r="W15" s="13">
        <v>12</v>
      </c>
      <c r="X15" s="13">
        <v>12</v>
      </c>
      <c r="Y15" s="13">
        <v>12</v>
      </c>
      <c r="Z15" s="13">
        <v>12</v>
      </c>
      <c r="AA15" s="317">
        <v>12</v>
      </c>
    </row>
    <row r="16" spans="1:27" x14ac:dyDescent="0.2">
      <c r="A16" s="313">
        <v>14</v>
      </c>
      <c r="B16" s="261" t="s">
        <v>120</v>
      </c>
      <c r="C16" s="13">
        <v>4</v>
      </c>
      <c r="D16" s="13">
        <v>12</v>
      </c>
      <c r="E16" s="13">
        <v>12</v>
      </c>
      <c r="F16" s="13">
        <v>12</v>
      </c>
      <c r="G16" s="317">
        <v>12</v>
      </c>
      <c r="I16" s="313">
        <v>14</v>
      </c>
      <c r="J16" s="261" t="s">
        <v>120</v>
      </c>
      <c r="K16" s="13">
        <v>4</v>
      </c>
      <c r="L16" s="13">
        <v>12</v>
      </c>
      <c r="M16" s="13">
        <v>12</v>
      </c>
      <c r="N16" s="13">
        <v>12</v>
      </c>
      <c r="O16" s="317">
        <v>12</v>
      </c>
      <c r="P16" s="351"/>
      <c r="Q16" s="313">
        <v>14</v>
      </c>
      <c r="R16" s="261" t="s">
        <v>120</v>
      </c>
      <c r="S16" s="13">
        <v>4</v>
      </c>
      <c r="T16" s="13">
        <v>12</v>
      </c>
      <c r="U16" s="13">
        <v>12</v>
      </c>
      <c r="V16" s="13">
        <v>12</v>
      </c>
      <c r="W16" s="13">
        <v>12</v>
      </c>
      <c r="X16" s="13">
        <v>12</v>
      </c>
      <c r="Y16" s="13">
        <v>12</v>
      </c>
      <c r="Z16" s="13">
        <v>12</v>
      </c>
      <c r="AA16" s="317">
        <v>12</v>
      </c>
    </row>
    <row r="17" spans="1:27" x14ac:dyDescent="0.2">
      <c r="A17" s="314">
        <v>15</v>
      </c>
      <c r="B17" s="265" t="s">
        <v>123</v>
      </c>
      <c r="C17" s="279">
        <v>4</v>
      </c>
      <c r="D17" s="280">
        <v>12</v>
      </c>
      <c r="E17" s="280">
        <v>12</v>
      </c>
      <c r="F17" s="280">
        <v>12</v>
      </c>
      <c r="G17" s="322">
        <v>12</v>
      </c>
      <c r="I17" s="314">
        <v>15</v>
      </c>
      <c r="J17" s="265" t="s">
        <v>123</v>
      </c>
      <c r="K17" s="279">
        <v>4</v>
      </c>
      <c r="L17" s="280">
        <v>12</v>
      </c>
      <c r="M17" s="280">
        <v>12</v>
      </c>
      <c r="N17" s="280">
        <v>12</v>
      </c>
      <c r="O17" s="322">
        <v>12</v>
      </c>
      <c r="P17" s="351"/>
      <c r="Q17" s="313">
        <v>15</v>
      </c>
      <c r="R17" s="265" t="s">
        <v>123</v>
      </c>
      <c r="S17" s="13">
        <v>4</v>
      </c>
      <c r="T17" s="13">
        <v>12</v>
      </c>
      <c r="U17" s="13">
        <v>12</v>
      </c>
      <c r="V17" s="13">
        <v>12</v>
      </c>
      <c r="W17" s="13">
        <v>12</v>
      </c>
      <c r="X17" s="13">
        <v>12</v>
      </c>
      <c r="Y17" s="13">
        <v>12</v>
      </c>
      <c r="Z17" s="13">
        <v>12</v>
      </c>
      <c r="AA17" s="317">
        <v>12</v>
      </c>
    </row>
    <row r="18" spans="1:27" x14ac:dyDescent="0.2">
      <c r="A18" s="313">
        <v>16</v>
      </c>
      <c r="B18" s="324" t="s">
        <v>420</v>
      </c>
      <c r="C18" s="13"/>
      <c r="D18" s="13"/>
      <c r="E18" s="13"/>
      <c r="F18" s="13">
        <v>1</v>
      </c>
      <c r="G18" s="317">
        <v>12</v>
      </c>
      <c r="I18" s="313">
        <v>16</v>
      </c>
      <c r="J18" s="324" t="s">
        <v>420</v>
      </c>
      <c r="K18" s="13"/>
      <c r="L18" s="13"/>
      <c r="M18" s="13"/>
      <c r="N18" s="13">
        <v>1</v>
      </c>
      <c r="O18" s="317">
        <v>12</v>
      </c>
      <c r="P18" s="351"/>
      <c r="Q18" s="313">
        <v>16</v>
      </c>
      <c r="R18" s="324" t="s">
        <v>420</v>
      </c>
      <c r="S18" s="13"/>
      <c r="T18" s="13"/>
      <c r="U18" s="13"/>
      <c r="V18" s="13">
        <v>1</v>
      </c>
      <c r="W18" s="13">
        <v>12</v>
      </c>
      <c r="X18" s="13">
        <v>12</v>
      </c>
      <c r="Y18" s="13">
        <v>12</v>
      </c>
      <c r="Z18" s="13">
        <v>12</v>
      </c>
      <c r="AA18" s="317">
        <v>12</v>
      </c>
    </row>
    <row r="19" spans="1:27" x14ac:dyDescent="0.2">
      <c r="A19" s="314">
        <v>17</v>
      </c>
      <c r="B19" s="265" t="s">
        <v>115</v>
      </c>
      <c r="C19" s="279">
        <v>4</v>
      </c>
      <c r="D19" s="280">
        <v>12</v>
      </c>
      <c r="E19" s="280">
        <v>12</v>
      </c>
      <c r="F19" s="280">
        <v>12</v>
      </c>
      <c r="G19" s="322">
        <v>12</v>
      </c>
      <c r="I19" s="314">
        <v>17</v>
      </c>
      <c r="J19" s="265" t="s">
        <v>115</v>
      </c>
      <c r="K19" s="279">
        <v>4</v>
      </c>
      <c r="L19" s="280">
        <v>12</v>
      </c>
      <c r="M19" s="280">
        <v>12</v>
      </c>
      <c r="N19" s="280">
        <v>12</v>
      </c>
      <c r="O19" s="322">
        <v>12</v>
      </c>
      <c r="P19" s="351"/>
      <c r="Q19" s="313">
        <v>17</v>
      </c>
      <c r="R19" s="261" t="s">
        <v>126</v>
      </c>
      <c r="S19" s="13"/>
      <c r="T19" s="13"/>
      <c r="U19" s="13"/>
      <c r="V19" s="13"/>
      <c r="W19" s="13"/>
      <c r="X19" s="13"/>
      <c r="Y19" s="13">
        <v>12</v>
      </c>
      <c r="Z19" s="13">
        <v>12</v>
      </c>
      <c r="AA19" s="317">
        <v>12</v>
      </c>
    </row>
    <row r="20" spans="1:27" x14ac:dyDescent="0.2">
      <c r="A20" s="313">
        <v>18</v>
      </c>
      <c r="B20" s="324" t="s">
        <v>421</v>
      </c>
      <c r="C20" s="13"/>
      <c r="D20" s="13"/>
      <c r="E20" s="13">
        <v>11</v>
      </c>
      <c r="F20" s="13">
        <v>12</v>
      </c>
      <c r="G20" s="317">
        <v>12</v>
      </c>
      <c r="I20" s="313">
        <v>18</v>
      </c>
      <c r="J20" s="324" t="s">
        <v>421</v>
      </c>
      <c r="K20" s="13"/>
      <c r="L20" s="13"/>
      <c r="M20" s="13">
        <v>11</v>
      </c>
      <c r="N20" s="13">
        <v>12</v>
      </c>
      <c r="O20" s="317">
        <v>12</v>
      </c>
      <c r="P20" s="351"/>
      <c r="Q20" s="313">
        <v>18</v>
      </c>
      <c r="R20" s="324" t="s">
        <v>421</v>
      </c>
      <c r="S20" s="13"/>
      <c r="T20" s="13"/>
      <c r="U20" s="13">
        <v>11</v>
      </c>
      <c r="V20" s="13">
        <v>12</v>
      </c>
      <c r="W20" s="13">
        <v>12</v>
      </c>
      <c r="X20" s="13">
        <v>12</v>
      </c>
      <c r="Y20" s="13">
        <v>12</v>
      </c>
      <c r="Z20" s="13">
        <v>12</v>
      </c>
      <c r="AA20" s="317">
        <v>12</v>
      </c>
    </row>
    <row r="21" spans="1:27" x14ac:dyDescent="0.2">
      <c r="A21" s="314">
        <v>19</v>
      </c>
      <c r="B21" s="325" t="s">
        <v>422</v>
      </c>
      <c r="C21" s="279"/>
      <c r="D21" s="280"/>
      <c r="E21" s="280"/>
      <c r="F21" s="280"/>
      <c r="G21" s="322">
        <v>12</v>
      </c>
      <c r="I21" s="314">
        <v>19</v>
      </c>
      <c r="J21" s="325" t="s">
        <v>422</v>
      </c>
      <c r="K21" s="279"/>
      <c r="L21" s="280"/>
      <c r="M21" s="280"/>
      <c r="N21" s="280"/>
      <c r="O21" s="322">
        <v>12</v>
      </c>
      <c r="P21" s="351"/>
      <c r="Q21" s="313">
        <v>19</v>
      </c>
      <c r="R21" s="324" t="s">
        <v>422</v>
      </c>
      <c r="S21" s="13"/>
      <c r="T21" s="13"/>
      <c r="U21" s="13"/>
      <c r="V21" s="13"/>
      <c r="W21" s="13">
        <v>12</v>
      </c>
      <c r="X21" s="13">
        <v>12</v>
      </c>
      <c r="Y21" s="13">
        <v>12</v>
      </c>
      <c r="Z21" s="13">
        <v>12</v>
      </c>
      <c r="AA21" s="317">
        <v>12</v>
      </c>
    </row>
    <row r="22" spans="1:27" x14ac:dyDescent="0.2">
      <c r="A22" s="313">
        <v>20</v>
      </c>
      <c r="B22" s="324" t="s">
        <v>423</v>
      </c>
      <c r="C22" s="13"/>
      <c r="D22" s="13">
        <v>9</v>
      </c>
      <c r="E22" s="13">
        <v>12</v>
      </c>
      <c r="F22" s="13">
        <v>12</v>
      </c>
      <c r="G22" s="317">
        <v>12</v>
      </c>
      <c r="I22" s="313">
        <v>20</v>
      </c>
      <c r="J22" s="324" t="s">
        <v>423</v>
      </c>
      <c r="K22" s="13"/>
      <c r="L22" s="13">
        <v>9</v>
      </c>
      <c r="M22" s="13">
        <v>12</v>
      </c>
      <c r="N22" s="13">
        <v>12</v>
      </c>
      <c r="O22" s="317">
        <v>12</v>
      </c>
      <c r="P22" s="351"/>
      <c r="Q22" s="313">
        <v>20</v>
      </c>
      <c r="R22" s="324" t="s">
        <v>423</v>
      </c>
      <c r="S22" s="13"/>
      <c r="T22" s="13">
        <v>9</v>
      </c>
      <c r="U22" s="13">
        <v>12</v>
      </c>
      <c r="V22" s="13">
        <v>12</v>
      </c>
      <c r="W22" s="13">
        <v>12</v>
      </c>
      <c r="X22" s="13">
        <v>12</v>
      </c>
      <c r="Y22" s="13">
        <v>12</v>
      </c>
      <c r="Z22" s="13">
        <v>12</v>
      </c>
      <c r="AA22" s="317">
        <v>12</v>
      </c>
    </row>
    <row r="23" spans="1:27" x14ac:dyDescent="0.2">
      <c r="A23" s="314">
        <v>21</v>
      </c>
      <c r="B23" s="325" t="s">
        <v>424</v>
      </c>
      <c r="C23" s="279"/>
      <c r="D23" s="280">
        <v>2</v>
      </c>
      <c r="E23" s="280">
        <v>12</v>
      </c>
      <c r="F23" s="280">
        <v>12</v>
      </c>
      <c r="G23" s="322">
        <v>12</v>
      </c>
      <c r="I23" s="314">
        <v>21</v>
      </c>
      <c r="J23" s="325" t="s">
        <v>424</v>
      </c>
      <c r="K23" s="279"/>
      <c r="L23" s="280">
        <v>2</v>
      </c>
      <c r="M23" s="280">
        <v>12</v>
      </c>
      <c r="N23" s="280">
        <v>12</v>
      </c>
      <c r="O23" s="322">
        <v>12</v>
      </c>
      <c r="P23" s="351"/>
      <c r="Q23" s="313">
        <v>21</v>
      </c>
      <c r="R23" s="324" t="s">
        <v>424</v>
      </c>
      <c r="S23" s="13"/>
      <c r="T23" s="13">
        <v>2</v>
      </c>
      <c r="U23" s="13">
        <v>12</v>
      </c>
      <c r="V23" s="13">
        <v>12</v>
      </c>
      <c r="W23" s="13">
        <v>12</v>
      </c>
      <c r="X23" s="13">
        <v>12</v>
      </c>
      <c r="Y23" s="13">
        <v>12</v>
      </c>
      <c r="Z23" s="13">
        <v>12</v>
      </c>
      <c r="AA23" s="317">
        <v>12</v>
      </c>
    </row>
    <row r="24" spans="1:27" x14ac:dyDescent="0.2">
      <c r="A24" s="313">
        <v>22</v>
      </c>
      <c r="B24" s="335" t="s">
        <v>103</v>
      </c>
      <c r="C24" s="13"/>
      <c r="D24" s="13"/>
      <c r="E24" s="13"/>
      <c r="F24" s="13"/>
      <c r="G24" s="317"/>
      <c r="I24" s="313">
        <v>22</v>
      </c>
      <c r="J24" s="335" t="s">
        <v>103</v>
      </c>
      <c r="K24" s="13"/>
      <c r="L24" s="13"/>
      <c r="M24" s="13"/>
      <c r="N24" s="13"/>
      <c r="O24" s="317"/>
      <c r="P24" s="351"/>
      <c r="Q24" s="313">
        <v>22</v>
      </c>
      <c r="R24" s="335" t="s">
        <v>103</v>
      </c>
      <c r="S24" s="13"/>
      <c r="T24" s="13"/>
      <c r="U24" s="13"/>
      <c r="V24" s="13"/>
      <c r="W24" s="13"/>
      <c r="X24" s="13"/>
      <c r="Y24" s="13"/>
      <c r="Z24" s="13"/>
      <c r="AA24" s="317"/>
    </row>
    <row r="25" spans="1:27" x14ac:dyDescent="0.2">
      <c r="A25" s="314">
        <v>23</v>
      </c>
      <c r="B25" s="352" t="s">
        <v>103</v>
      </c>
      <c r="C25" s="279"/>
      <c r="D25" s="280"/>
      <c r="E25" s="280"/>
      <c r="F25" s="280"/>
      <c r="G25" s="322"/>
      <c r="I25" s="314">
        <v>23</v>
      </c>
      <c r="J25" s="325" t="s">
        <v>133</v>
      </c>
      <c r="K25" s="279"/>
      <c r="L25" s="280"/>
      <c r="M25" s="280"/>
      <c r="N25" s="280"/>
      <c r="O25" s="322">
        <v>2</v>
      </c>
      <c r="P25" s="351"/>
      <c r="Q25" s="313">
        <v>23</v>
      </c>
      <c r="R25" s="261" t="s">
        <v>133</v>
      </c>
      <c r="S25" s="13"/>
      <c r="T25" s="13"/>
      <c r="U25" s="13"/>
      <c r="V25" s="13"/>
      <c r="W25" s="13">
        <v>2</v>
      </c>
      <c r="X25" s="13">
        <v>12</v>
      </c>
      <c r="Y25" s="13">
        <v>12</v>
      </c>
      <c r="Z25" s="13">
        <v>12</v>
      </c>
      <c r="AA25" s="317">
        <v>12</v>
      </c>
    </row>
    <row r="26" spans="1:27" x14ac:dyDescent="0.2">
      <c r="A26" s="313">
        <v>24</v>
      </c>
      <c r="B26" s="595" t="s">
        <v>407</v>
      </c>
      <c r="C26" s="596"/>
      <c r="D26" s="596"/>
      <c r="E26" s="596"/>
      <c r="F26" s="596"/>
      <c r="G26" s="597"/>
      <c r="I26" s="313">
        <v>24</v>
      </c>
      <c r="J26" s="595" t="s">
        <v>407</v>
      </c>
      <c r="K26" s="596"/>
      <c r="L26" s="596"/>
      <c r="M26" s="596"/>
      <c r="N26" s="596"/>
      <c r="O26" s="597"/>
      <c r="P26" s="351"/>
      <c r="Q26" s="313">
        <v>24</v>
      </c>
      <c r="R26" s="596" t="s">
        <v>407</v>
      </c>
      <c r="S26" s="596"/>
      <c r="T26" s="596"/>
      <c r="U26" s="596"/>
      <c r="V26" s="596"/>
      <c r="W26" s="596"/>
      <c r="X26" s="596"/>
      <c r="Y26" s="596"/>
      <c r="Z26" s="596"/>
      <c r="AA26" s="597"/>
    </row>
    <row r="27" spans="1:27" x14ac:dyDescent="0.2">
      <c r="A27" s="318">
        <v>25</v>
      </c>
      <c r="B27" s="595" t="s">
        <v>408</v>
      </c>
      <c r="C27" s="596"/>
      <c r="D27" s="596"/>
      <c r="E27" s="596"/>
      <c r="F27" s="596"/>
      <c r="G27" s="597"/>
      <c r="I27" s="318">
        <v>25</v>
      </c>
      <c r="J27" s="595" t="s">
        <v>408</v>
      </c>
      <c r="K27" s="596"/>
      <c r="L27" s="596"/>
      <c r="M27" s="596"/>
      <c r="N27" s="596"/>
      <c r="O27" s="597"/>
      <c r="P27" s="351"/>
      <c r="Q27" s="318">
        <v>25</v>
      </c>
      <c r="R27" s="596" t="s">
        <v>408</v>
      </c>
      <c r="S27" s="596"/>
      <c r="T27" s="596"/>
      <c r="U27" s="596"/>
      <c r="V27" s="596"/>
      <c r="W27" s="596"/>
      <c r="X27" s="596"/>
      <c r="Y27" s="596"/>
      <c r="Z27" s="596"/>
      <c r="AA27" s="597"/>
    </row>
    <row r="28" spans="1:27" x14ac:dyDescent="0.2">
      <c r="A28" s="318">
        <v>26</v>
      </c>
      <c r="B28" s="595" t="s">
        <v>409</v>
      </c>
      <c r="C28" s="596"/>
      <c r="D28" s="596"/>
      <c r="E28" s="596"/>
      <c r="F28" s="596"/>
      <c r="G28" s="597"/>
      <c r="I28" s="318">
        <v>26</v>
      </c>
      <c r="J28" s="595" t="s">
        <v>409</v>
      </c>
      <c r="K28" s="596"/>
      <c r="L28" s="596"/>
      <c r="M28" s="596"/>
      <c r="N28" s="596"/>
      <c r="O28" s="597"/>
      <c r="P28" s="351"/>
      <c r="Q28" s="318">
        <v>26</v>
      </c>
      <c r="R28" s="596" t="s">
        <v>409</v>
      </c>
      <c r="S28" s="596"/>
      <c r="T28" s="596"/>
      <c r="U28" s="596"/>
      <c r="V28" s="596"/>
      <c r="W28" s="596"/>
      <c r="X28" s="596"/>
      <c r="Y28" s="596"/>
      <c r="Z28" s="596"/>
      <c r="AA28" s="597"/>
    </row>
    <row r="29" spans="1:27" ht="17" thickBot="1" x14ac:dyDescent="0.25">
      <c r="A29" s="315">
        <v>27</v>
      </c>
      <c r="B29" s="598" t="s">
        <v>409</v>
      </c>
      <c r="C29" s="599"/>
      <c r="D29" s="599"/>
      <c r="E29" s="599"/>
      <c r="F29" s="599"/>
      <c r="G29" s="600"/>
      <c r="I29" s="315">
        <v>27</v>
      </c>
      <c r="J29" s="598" t="s">
        <v>409</v>
      </c>
      <c r="K29" s="599"/>
      <c r="L29" s="599"/>
      <c r="M29" s="599"/>
      <c r="N29" s="599"/>
      <c r="O29" s="600"/>
      <c r="P29" s="351"/>
      <c r="Q29" s="319">
        <v>27</v>
      </c>
      <c r="R29" s="599" t="s">
        <v>409</v>
      </c>
      <c r="S29" s="599"/>
      <c r="T29" s="599"/>
      <c r="U29" s="599"/>
      <c r="V29" s="599"/>
      <c r="W29" s="599"/>
      <c r="X29" s="599"/>
      <c r="Y29" s="599"/>
      <c r="Z29" s="599"/>
      <c r="AA29" s="600"/>
    </row>
    <row r="30" spans="1:27" x14ac:dyDescent="0.2">
      <c r="Q30" s="307" t="s">
        <v>411</v>
      </c>
    </row>
    <row r="32" spans="1:27" ht="19" x14ac:dyDescent="0.2">
      <c r="A32" s="339" t="s">
        <v>431</v>
      </c>
      <c r="B32" s="343"/>
      <c r="C32" s="343"/>
      <c r="D32" s="343"/>
      <c r="E32" s="343"/>
      <c r="F32" s="343"/>
      <c r="G32" s="343"/>
      <c r="I32" s="339" t="s">
        <v>425</v>
      </c>
      <c r="Q32" s="339" t="s">
        <v>425</v>
      </c>
      <c r="R32" s="338"/>
      <c r="S32" s="338"/>
      <c r="T32" s="336"/>
      <c r="U32" s="337"/>
      <c r="V32" s="337"/>
      <c r="W32" s="337"/>
      <c r="X32" s="337"/>
      <c r="Y32" s="337"/>
      <c r="Z32" s="337"/>
      <c r="AA32" s="337"/>
    </row>
    <row r="33" spans="1:27" ht="19" x14ac:dyDescent="0.2">
      <c r="A33" s="339" t="s">
        <v>426</v>
      </c>
      <c r="B33" s="344"/>
      <c r="C33" s="345"/>
      <c r="D33" s="345"/>
      <c r="E33" s="345"/>
      <c r="F33" s="345"/>
      <c r="G33" s="345"/>
      <c r="H33" s="343"/>
      <c r="I33" s="339" t="s">
        <v>426</v>
      </c>
      <c r="J33" s="344"/>
      <c r="K33" s="345"/>
      <c r="L33" s="345"/>
      <c r="M33" s="345"/>
      <c r="N33" s="345"/>
      <c r="O33" s="345"/>
      <c r="P33" s="351"/>
      <c r="Q33" s="339" t="s">
        <v>426</v>
      </c>
      <c r="R33" s="338"/>
      <c r="S33" s="338"/>
      <c r="T33" s="336"/>
      <c r="U33" s="337"/>
      <c r="V33" s="337"/>
      <c r="W33" s="337"/>
      <c r="X33" s="337"/>
      <c r="Y33" s="337"/>
      <c r="Z33" s="337"/>
      <c r="AA33" s="337"/>
    </row>
    <row r="34" spans="1:27" ht="19" x14ac:dyDescent="0.2">
      <c r="A34" s="339" t="s">
        <v>427</v>
      </c>
      <c r="B34" s="291"/>
      <c r="C34" s="280"/>
      <c r="D34" s="280"/>
      <c r="E34" s="280"/>
      <c r="F34" s="280"/>
      <c r="G34" s="280"/>
      <c r="I34" s="339" t="s">
        <v>427</v>
      </c>
      <c r="P34" s="307"/>
      <c r="Q34" s="339" t="s">
        <v>427</v>
      </c>
      <c r="R34" s="338"/>
      <c r="S34" s="338"/>
      <c r="T34" s="336"/>
      <c r="U34" s="337"/>
      <c r="V34" s="337"/>
      <c r="W34" s="337"/>
      <c r="X34" s="337"/>
      <c r="Y34" s="337"/>
      <c r="Z34" s="337"/>
      <c r="AA34" s="337"/>
    </row>
    <row r="35" spans="1:27" x14ac:dyDescent="0.2">
      <c r="A35" s="337"/>
      <c r="B35" s="341"/>
      <c r="C35" s="280"/>
      <c r="D35" s="280"/>
      <c r="E35" s="280"/>
      <c r="F35" s="280"/>
      <c r="G35" s="280"/>
      <c r="I35" s="337"/>
      <c r="P35" s="307"/>
      <c r="Q35" s="337"/>
      <c r="R35" s="337"/>
      <c r="S35" s="337"/>
      <c r="T35" s="337"/>
      <c r="U35" s="337"/>
      <c r="V35" s="337"/>
      <c r="W35" s="337"/>
      <c r="X35" s="337"/>
      <c r="Y35" s="337"/>
      <c r="Z35" s="337"/>
      <c r="AA35" s="337"/>
    </row>
    <row r="36" spans="1:27" x14ac:dyDescent="0.2">
      <c r="A36" s="342" t="s">
        <v>428</v>
      </c>
      <c r="B36" s="291"/>
      <c r="C36" s="280"/>
      <c r="D36" s="280"/>
      <c r="E36" s="280"/>
      <c r="F36" s="280"/>
      <c r="G36" s="280"/>
      <c r="I36" s="342" t="s">
        <v>428</v>
      </c>
      <c r="P36" s="307"/>
      <c r="Q36" s="342" t="s">
        <v>428</v>
      </c>
      <c r="R36" s="337"/>
      <c r="S36" s="337"/>
      <c r="T36" s="337"/>
      <c r="U36" s="337"/>
      <c r="V36" s="337"/>
      <c r="W36" s="337"/>
      <c r="X36" s="337"/>
      <c r="Y36" s="337"/>
      <c r="Z36" s="337"/>
      <c r="AA36" s="337"/>
    </row>
    <row r="37" spans="1:27" ht="19" x14ac:dyDescent="0.2">
      <c r="A37" s="339" t="s">
        <v>430</v>
      </c>
      <c r="B37" s="341"/>
      <c r="C37" s="280"/>
      <c r="D37" s="280"/>
      <c r="E37" s="280"/>
      <c r="F37" s="280"/>
      <c r="G37" s="280"/>
      <c r="I37" s="339" t="s">
        <v>429</v>
      </c>
      <c r="P37" s="307"/>
      <c r="Q37" s="339" t="s">
        <v>429</v>
      </c>
      <c r="R37" s="337"/>
      <c r="S37" s="337"/>
      <c r="T37" s="337"/>
      <c r="U37" s="337"/>
      <c r="V37" s="337"/>
      <c r="W37" s="337"/>
      <c r="X37" s="337"/>
      <c r="Y37" s="337"/>
      <c r="Z37" s="337"/>
      <c r="AA37" s="337"/>
    </row>
    <row r="38" spans="1:27" ht="19" x14ac:dyDescent="0.2">
      <c r="A38" s="339" t="s">
        <v>426</v>
      </c>
      <c r="B38" s="341"/>
      <c r="C38" s="279"/>
      <c r="D38" s="280"/>
      <c r="E38" s="280"/>
      <c r="F38" s="280"/>
      <c r="G38" s="280"/>
      <c r="I38" s="339" t="s">
        <v>426</v>
      </c>
      <c r="P38" s="307"/>
      <c r="Q38" s="339" t="s">
        <v>426</v>
      </c>
      <c r="R38" s="337"/>
      <c r="S38" s="337"/>
      <c r="T38" s="337"/>
      <c r="U38" s="337"/>
      <c r="V38" s="337"/>
      <c r="W38" s="337"/>
      <c r="X38" s="337"/>
      <c r="Y38" s="337"/>
      <c r="Z38" s="337"/>
      <c r="AA38" s="337"/>
    </row>
    <row r="39" spans="1:27" ht="19" x14ac:dyDescent="0.2">
      <c r="A39" s="339" t="s">
        <v>427</v>
      </c>
      <c r="B39" s="341"/>
      <c r="C39" s="280"/>
      <c r="D39" s="280"/>
      <c r="E39" s="280"/>
      <c r="F39" s="280"/>
      <c r="G39" s="280"/>
      <c r="I39" s="339" t="s">
        <v>427</v>
      </c>
      <c r="P39" s="307"/>
      <c r="Q39" s="339" t="s">
        <v>427</v>
      </c>
      <c r="R39" s="337"/>
      <c r="S39" s="337"/>
      <c r="T39" s="337"/>
      <c r="U39" s="337"/>
      <c r="V39" s="337"/>
      <c r="W39" s="337"/>
      <c r="X39" s="337"/>
      <c r="Y39" s="337"/>
      <c r="Z39" s="337"/>
      <c r="AA39" s="337"/>
    </row>
    <row r="40" spans="1:27" x14ac:dyDescent="0.2">
      <c r="A40" s="340"/>
      <c r="B40" s="291"/>
      <c r="C40" s="279"/>
      <c r="D40" s="280"/>
      <c r="E40" s="280"/>
      <c r="F40" s="280"/>
      <c r="G40" s="280"/>
      <c r="P40" s="307"/>
    </row>
    <row r="41" spans="1:27" x14ac:dyDescent="0.2">
      <c r="A41" s="340"/>
      <c r="B41" s="291"/>
      <c r="C41" s="280"/>
      <c r="D41" s="280"/>
      <c r="E41" s="280"/>
      <c r="F41" s="280"/>
      <c r="G41" s="280"/>
      <c r="P41" s="307"/>
    </row>
    <row r="42" spans="1:27" x14ac:dyDescent="0.2">
      <c r="A42" s="340"/>
      <c r="B42" s="341"/>
      <c r="C42" s="279"/>
      <c r="D42" s="280"/>
      <c r="E42" s="280"/>
      <c r="F42" s="280"/>
      <c r="G42" s="280"/>
      <c r="P42" s="307"/>
    </row>
    <row r="43" spans="1:27" x14ac:dyDescent="0.2">
      <c r="A43" s="340"/>
      <c r="B43" s="291"/>
      <c r="C43" s="280"/>
      <c r="D43" s="280"/>
      <c r="E43" s="280"/>
      <c r="F43" s="280"/>
      <c r="G43" s="280"/>
      <c r="P43" s="307"/>
    </row>
    <row r="44" spans="1:27" x14ac:dyDescent="0.2">
      <c r="A44" s="340"/>
      <c r="B44" s="291"/>
      <c r="C44" s="279"/>
      <c r="D44" s="280"/>
      <c r="E44" s="280"/>
      <c r="F44" s="280"/>
      <c r="G44" s="280"/>
      <c r="P44" s="307"/>
    </row>
    <row r="45" spans="1:27" x14ac:dyDescent="0.2">
      <c r="A45" s="340"/>
      <c r="B45" s="341"/>
      <c r="C45" s="280"/>
      <c r="D45" s="280"/>
      <c r="E45" s="280"/>
      <c r="F45" s="280"/>
      <c r="G45" s="280"/>
      <c r="P45" s="307"/>
      <c r="Q45" s="340"/>
      <c r="R45" s="341"/>
      <c r="S45" s="280"/>
      <c r="T45" s="280"/>
      <c r="U45" s="280"/>
      <c r="V45" s="280"/>
      <c r="W45" s="280"/>
      <c r="X45" s="343"/>
      <c r="Y45" s="343"/>
    </row>
    <row r="46" spans="1:27" x14ac:dyDescent="0.2">
      <c r="A46" s="340"/>
      <c r="B46" s="341"/>
      <c r="C46" s="279"/>
      <c r="D46" s="280"/>
      <c r="E46" s="280"/>
      <c r="F46" s="280"/>
      <c r="G46" s="280"/>
      <c r="P46" s="307"/>
      <c r="Q46" s="340"/>
      <c r="R46" s="341"/>
      <c r="S46" s="279"/>
      <c r="T46" s="280"/>
      <c r="U46" s="280"/>
      <c r="V46" s="280"/>
      <c r="W46" s="280"/>
      <c r="X46" s="343"/>
      <c r="Y46" s="343"/>
    </row>
    <row r="47" spans="1:27" ht="17" thickBot="1" x14ac:dyDescent="0.25">
      <c r="A47" s="340"/>
      <c r="B47" s="291"/>
      <c r="C47" s="280"/>
      <c r="D47" s="280"/>
      <c r="E47" s="280"/>
      <c r="F47" s="280"/>
      <c r="G47" s="280"/>
      <c r="P47" s="307"/>
      <c r="Q47" s="340"/>
      <c r="R47" s="291"/>
      <c r="S47" s="280"/>
      <c r="T47" s="280"/>
      <c r="U47" s="280"/>
      <c r="V47" s="280"/>
      <c r="W47" s="280"/>
      <c r="X47" s="343"/>
      <c r="Y47" s="343"/>
    </row>
    <row r="48" spans="1:27" s="285" customFormat="1" ht="33" thickBot="1" x14ac:dyDescent="0.25">
      <c r="A48" s="6"/>
      <c r="B48" s="5"/>
      <c r="C48" s="6"/>
      <c r="D48" s="6"/>
      <c r="E48" s="78" t="s">
        <v>406</v>
      </c>
      <c r="F48" s="79">
        <v>2007</v>
      </c>
      <c r="G48" s="79">
        <v>2008</v>
      </c>
      <c r="H48" s="79">
        <v>2009</v>
      </c>
      <c r="I48" s="79">
        <v>2010</v>
      </c>
      <c r="J48" s="79">
        <v>2011</v>
      </c>
      <c r="K48" s="79">
        <v>2012</v>
      </c>
      <c r="L48" s="79">
        <v>2013</v>
      </c>
      <c r="M48" s="79">
        <v>2014</v>
      </c>
      <c r="N48" s="79" t="s">
        <v>223</v>
      </c>
      <c r="O48" s="79">
        <v>2016</v>
      </c>
      <c r="P48" s="79">
        <v>2017</v>
      </c>
      <c r="Q48" s="79">
        <v>2018</v>
      </c>
      <c r="R48" s="80">
        <v>2019</v>
      </c>
      <c r="S48" s="8"/>
      <c r="U48" s="276"/>
    </row>
    <row r="49" spans="1:25" s="294" customFormat="1" x14ac:dyDescent="0.2">
      <c r="A49" s="10"/>
      <c r="B49" s="8"/>
      <c r="C49" s="10"/>
      <c r="D49" s="17" t="s">
        <v>137</v>
      </c>
      <c r="E49" s="77">
        <v>160</v>
      </c>
      <c r="F49" s="77">
        <v>160</v>
      </c>
      <c r="G49" s="77">
        <v>160</v>
      </c>
      <c r="H49" s="77">
        <v>160</v>
      </c>
      <c r="I49" s="77">
        <v>125</v>
      </c>
      <c r="J49" s="77">
        <v>125</v>
      </c>
      <c r="K49" s="77">
        <v>125</v>
      </c>
      <c r="L49" s="77">
        <v>125</v>
      </c>
      <c r="M49" s="77">
        <v>125</v>
      </c>
      <c r="N49" s="77">
        <v>100</v>
      </c>
      <c r="O49" s="77">
        <v>100</v>
      </c>
      <c r="P49" s="77">
        <v>100</v>
      </c>
      <c r="Q49" s="77">
        <v>100</v>
      </c>
      <c r="R49" s="77">
        <v>100</v>
      </c>
      <c r="S49" s="8"/>
      <c r="U49" s="295"/>
    </row>
    <row r="50" spans="1:25" s="285" customFormat="1" x14ac:dyDescent="0.2">
      <c r="A50" s="6"/>
      <c r="B50" s="5"/>
      <c r="C50" s="6"/>
      <c r="D50" s="17" t="s">
        <v>401</v>
      </c>
      <c r="E50" s="296"/>
      <c r="F50" s="296"/>
      <c r="G50" s="296"/>
      <c r="H50" s="296"/>
      <c r="I50" s="16">
        <v>10</v>
      </c>
      <c r="J50" s="16">
        <v>9</v>
      </c>
      <c r="K50" s="16">
        <v>9</v>
      </c>
      <c r="L50" s="16">
        <v>9</v>
      </c>
      <c r="M50" s="16">
        <v>9</v>
      </c>
      <c r="N50" s="11"/>
      <c r="O50" s="11"/>
      <c r="P50" s="11"/>
      <c r="Q50" s="11"/>
      <c r="R50" s="11"/>
      <c r="S50" s="8"/>
      <c r="U50" s="276"/>
    </row>
    <row r="51" spans="1:25" s="285" customFormat="1" x14ac:dyDescent="0.2">
      <c r="A51" s="6"/>
      <c r="B51" s="5"/>
      <c r="C51" s="6"/>
      <c r="D51" s="17"/>
      <c r="E51" s="357"/>
      <c r="F51" s="357"/>
      <c r="G51" s="357"/>
      <c r="H51" s="357"/>
      <c r="I51" s="357"/>
      <c r="J51" s="357"/>
      <c r="K51" s="357"/>
      <c r="L51" s="357"/>
      <c r="M51" s="357"/>
      <c r="N51" s="357"/>
      <c r="O51" s="357"/>
      <c r="P51" s="357"/>
      <c r="Q51" s="357"/>
      <c r="R51" s="357"/>
      <c r="S51" s="359"/>
      <c r="U51" s="276"/>
    </row>
    <row r="52" spans="1:25" s="285" customFormat="1" x14ac:dyDescent="0.2">
      <c r="A52" s="6"/>
      <c r="B52" s="5"/>
      <c r="C52" s="6"/>
      <c r="D52" s="361" t="s">
        <v>432</v>
      </c>
      <c r="E52" s="16"/>
      <c r="F52" s="16"/>
      <c r="G52" s="18"/>
      <c r="H52" s="16"/>
      <c r="I52" s="16">
        <f>I49*12*I50</f>
        <v>15000</v>
      </c>
      <c r="J52" s="16">
        <f t="shared" ref="J52:R52" si="0">J49*12*J50</f>
        <v>13500</v>
      </c>
      <c r="K52" s="16">
        <f t="shared" si="0"/>
        <v>13500</v>
      </c>
      <c r="L52" s="16">
        <f t="shared" si="0"/>
        <v>13500</v>
      </c>
      <c r="M52" s="16">
        <f t="shared" si="0"/>
        <v>13500</v>
      </c>
      <c r="N52" s="16">
        <f t="shared" si="0"/>
        <v>0</v>
      </c>
      <c r="O52" s="16">
        <f t="shared" si="0"/>
        <v>0</v>
      </c>
      <c r="P52" s="16">
        <f t="shared" si="0"/>
        <v>0</v>
      </c>
      <c r="Q52" s="16">
        <f t="shared" si="0"/>
        <v>0</v>
      </c>
      <c r="R52" s="16">
        <f t="shared" si="0"/>
        <v>0</v>
      </c>
      <c r="S52" s="360">
        <f>SUM(I52:R52)</f>
        <v>69000</v>
      </c>
      <c r="U52" s="276"/>
    </row>
    <row r="53" spans="1:25" s="285" customFormat="1" x14ac:dyDescent="0.2">
      <c r="A53" s="6"/>
      <c r="B53" s="5"/>
      <c r="C53" s="6"/>
      <c r="D53" s="361" t="s">
        <v>433</v>
      </c>
      <c r="E53" s="357"/>
      <c r="F53" s="357"/>
      <c r="G53" s="357"/>
      <c r="H53" s="357"/>
      <c r="I53" s="357">
        <f>1500-125</f>
        <v>1375</v>
      </c>
      <c r="J53" s="357">
        <v>1500</v>
      </c>
      <c r="K53" s="357">
        <v>1500</v>
      </c>
      <c r="L53" s="357">
        <v>1500</v>
      </c>
      <c r="M53" s="357">
        <v>1500</v>
      </c>
      <c r="N53" s="357">
        <v>300</v>
      </c>
      <c r="O53" s="357"/>
      <c r="P53" s="357"/>
      <c r="Q53" s="11"/>
      <c r="R53" s="11"/>
      <c r="S53" s="124">
        <f>SUM(I53:R53)</f>
        <v>7675</v>
      </c>
      <c r="U53" s="276"/>
    </row>
    <row r="54" spans="1:25" x14ac:dyDescent="0.2">
      <c r="A54" s="362"/>
      <c r="B54" s="363"/>
      <c r="C54" s="364"/>
      <c r="D54" s="365" t="s">
        <v>434</v>
      </c>
      <c r="E54" s="366"/>
      <c r="F54" s="366"/>
      <c r="G54" s="366"/>
      <c r="H54" s="366"/>
      <c r="I54" s="366"/>
      <c r="J54" s="366"/>
      <c r="K54" s="366"/>
      <c r="L54" s="366"/>
      <c r="M54" s="366"/>
      <c r="N54" s="366"/>
      <c r="O54" s="366"/>
      <c r="P54" s="366"/>
      <c r="Q54" s="367"/>
      <c r="R54" s="363"/>
      <c r="S54" s="368">
        <f>S52-S53</f>
        <v>61325</v>
      </c>
      <c r="T54" s="280"/>
      <c r="U54" s="280"/>
      <c r="V54" s="280"/>
      <c r="W54" s="280"/>
      <c r="X54" s="343"/>
      <c r="Y54" s="343"/>
    </row>
    <row r="55" spans="1:25" x14ac:dyDescent="0.2">
      <c r="A55" s="340"/>
      <c r="B55" s="341"/>
      <c r="C55" s="280"/>
      <c r="D55" s="280"/>
      <c r="E55" s="357"/>
      <c r="F55" s="357"/>
      <c r="G55" s="357"/>
      <c r="H55" s="357"/>
      <c r="I55" s="357"/>
      <c r="J55" s="357"/>
      <c r="K55" s="357"/>
      <c r="L55" s="357"/>
      <c r="M55" s="357"/>
      <c r="N55" s="357"/>
      <c r="O55" s="357"/>
      <c r="P55" s="357"/>
      <c r="Q55" s="340"/>
      <c r="R55" s="341"/>
      <c r="S55" s="280"/>
      <c r="T55" s="280"/>
      <c r="U55" s="280"/>
      <c r="V55" s="280"/>
      <c r="W55" s="280"/>
      <c r="X55" s="343"/>
      <c r="Y55" s="343"/>
    </row>
    <row r="56" spans="1:25" x14ac:dyDescent="0.2">
      <c r="A56" s="340"/>
      <c r="B56" s="291"/>
      <c r="C56" s="279"/>
      <c r="D56" s="358"/>
      <c r="E56" s="280"/>
      <c r="F56" s="280"/>
      <c r="G56" s="280"/>
      <c r="P56" s="307"/>
      <c r="Q56" s="340"/>
      <c r="R56" s="291"/>
      <c r="S56" s="279"/>
      <c r="T56" s="280"/>
      <c r="U56" s="280"/>
      <c r="V56" s="280"/>
      <c r="W56" s="280"/>
      <c r="X56" s="343"/>
      <c r="Y56" s="343"/>
    </row>
    <row r="57" spans="1:25" x14ac:dyDescent="0.2">
      <c r="A57" s="340"/>
      <c r="B57" s="341"/>
      <c r="C57" s="280"/>
      <c r="D57" s="280"/>
      <c r="E57" s="280"/>
      <c r="F57" s="280"/>
      <c r="G57" s="280"/>
      <c r="I57" s="307">
        <v>250</v>
      </c>
      <c r="J57" s="307">
        <v>1500</v>
      </c>
      <c r="P57" s="307"/>
      <c r="Q57" s="340"/>
      <c r="R57" s="341"/>
      <c r="S57" s="280"/>
      <c r="T57" s="280"/>
      <c r="U57" s="280"/>
      <c r="V57" s="280"/>
      <c r="W57" s="280"/>
      <c r="X57" s="343"/>
      <c r="Y57" s="343"/>
    </row>
    <row r="58" spans="1:25" x14ac:dyDescent="0.2">
      <c r="A58" s="343"/>
      <c r="B58" s="343"/>
      <c r="C58" s="343"/>
      <c r="D58" s="343"/>
      <c r="E58" s="343"/>
      <c r="F58" s="343"/>
      <c r="G58" s="343"/>
      <c r="P58" s="307"/>
    </row>
    <row r="59" spans="1:25" x14ac:dyDescent="0.2">
      <c r="A59" s="343"/>
      <c r="B59" s="343"/>
      <c r="C59" s="343"/>
      <c r="D59" s="343"/>
      <c r="E59" s="343"/>
      <c r="F59" s="343"/>
      <c r="G59" s="343"/>
      <c r="I59" s="307">
        <f>125*9</f>
        <v>1125</v>
      </c>
      <c r="P59" s="307"/>
    </row>
    <row r="60" spans="1:25" x14ac:dyDescent="0.2">
      <c r="A60" s="340"/>
      <c r="B60" s="291"/>
      <c r="C60" s="280"/>
      <c r="D60" s="280"/>
      <c r="E60" s="280"/>
      <c r="F60" s="280"/>
      <c r="G60" s="280"/>
      <c r="H60" s="343"/>
      <c r="I60" s="340"/>
      <c r="J60" s="291"/>
      <c r="K60" s="280"/>
      <c r="L60" s="280"/>
      <c r="M60" s="280"/>
      <c r="N60" s="280"/>
      <c r="O60" s="280"/>
      <c r="P60" s="351"/>
    </row>
    <row r="61" spans="1:25" x14ac:dyDescent="0.2">
      <c r="A61" s="340"/>
      <c r="B61" s="341"/>
      <c r="C61" s="280"/>
      <c r="D61" s="280"/>
      <c r="E61" s="280"/>
      <c r="F61" s="280"/>
      <c r="G61" s="280"/>
      <c r="H61" s="343"/>
      <c r="I61" s="340"/>
      <c r="J61" s="341"/>
      <c r="K61" s="280"/>
      <c r="L61" s="280"/>
      <c r="M61" s="280"/>
      <c r="N61" s="280"/>
      <c r="O61" s="280"/>
      <c r="P61" s="351"/>
    </row>
    <row r="62" spans="1:25" x14ac:dyDescent="0.2">
      <c r="A62" s="340"/>
      <c r="B62" s="291"/>
      <c r="C62" s="280"/>
      <c r="D62" s="280"/>
      <c r="E62" s="280"/>
      <c r="F62" s="280"/>
      <c r="G62" s="280"/>
      <c r="H62" s="343"/>
      <c r="I62" s="340"/>
      <c r="J62" s="291"/>
      <c r="K62" s="280"/>
      <c r="L62" s="280"/>
      <c r="M62" s="280"/>
      <c r="N62" s="280"/>
      <c r="O62" s="280"/>
      <c r="P62" s="351"/>
    </row>
    <row r="63" spans="1:25" x14ac:dyDescent="0.2">
      <c r="A63" s="340"/>
      <c r="B63" s="341"/>
      <c r="C63" s="280"/>
      <c r="D63" s="280"/>
      <c r="E63" s="280"/>
      <c r="F63" s="280"/>
      <c r="G63" s="280"/>
      <c r="H63" s="343"/>
      <c r="I63" s="340"/>
      <c r="J63" s="341"/>
      <c r="K63" s="280"/>
      <c r="L63" s="280"/>
      <c r="M63" s="280"/>
      <c r="N63" s="280"/>
      <c r="O63" s="280"/>
      <c r="P63" s="351"/>
    </row>
    <row r="64" spans="1:25" x14ac:dyDescent="0.2">
      <c r="A64" s="340"/>
      <c r="B64" s="341"/>
      <c r="C64" s="280"/>
      <c r="D64" s="280"/>
      <c r="E64" s="280"/>
      <c r="F64" s="280"/>
      <c r="G64" s="280"/>
      <c r="H64" s="343"/>
      <c r="I64" s="340"/>
      <c r="J64" s="341"/>
      <c r="K64" s="280"/>
      <c r="L64" s="280"/>
      <c r="M64" s="280"/>
      <c r="N64" s="280"/>
      <c r="O64" s="280"/>
      <c r="P64" s="351"/>
    </row>
    <row r="65" spans="1:16" x14ac:dyDescent="0.2">
      <c r="A65" s="340"/>
      <c r="B65" s="341"/>
      <c r="C65" s="280"/>
      <c r="D65" s="280"/>
      <c r="E65" s="280"/>
      <c r="F65" s="280"/>
      <c r="G65" s="280"/>
      <c r="H65" s="343"/>
      <c r="I65" s="340"/>
      <c r="J65" s="341"/>
      <c r="K65" s="280"/>
      <c r="L65" s="280"/>
      <c r="M65" s="280"/>
      <c r="N65" s="280"/>
      <c r="O65" s="280"/>
      <c r="P65" s="351"/>
    </row>
    <row r="66" spans="1:16" x14ac:dyDescent="0.2">
      <c r="A66" s="340"/>
      <c r="B66" s="291"/>
      <c r="C66" s="280"/>
      <c r="D66" s="280"/>
      <c r="E66" s="280"/>
      <c r="F66" s="280"/>
      <c r="G66" s="280"/>
      <c r="H66" s="343"/>
      <c r="I66" s="340"/>
      <c r="J66" s="291"/>
      <c r="K66" s="280"/>
      <c r="L66" s="280"/>
      <c r="M66" s="280"/>
      <c r="N66" s="280"/>
      <c r="O66" s="280"/>
      <c r="P66" s="351"/>
    </row>
    <row r="67" spans="1:16" x14ac:dyDescent="0.2">
      <c r="A67" s="340"/>
      <c r="B67" s="291"/>
      <c r="C67" s="280"/>
      <c r="D67" s="280"/>
      <c r="E67" s="280"/>
      <c r="F67" s="280"/>
      <c r="G67" s="280"/>
      <c r="H67" s="343"/>
      <c r="I67" s="340"/>
      <c r="J67" s="291"/>
      <c r="K67" s="280"/>
      <c r="L67" s="280"/>
      <c r="M67" s="280"/>
      <c r="N67" s="280"/>
      <c r="O67" s="280"/>
      <c r="P67" s="351"/>
    </row>
    <row r="68" spans="1:16" x14ac:dyDescent="0.2">
      <c r="A68" s="340"/>
      <c r="B68" s="341"/>
      <c r="C68" s="280"/>
      <c r="D68" s="280"/>
      <c r="E68" s="280"/>
      <c r="F68" s="280"/>
      <c r="G68" s="280"/>
      <c r="H68" s="343"/>
      <c r="I68" s="340"/>
      <c r="J68" s="341"/>
      <c r="K68" s="280"/>
      <c r="L68" s="280"/>
      <c r="M68" s="280"/>
      <c r="N68" s="280"/>
      <c r="O68" s="280"/>
      <c r="P68" s="351"/>
    </row>
    <row r="69" spans="1:16" x14ac:dyDescent="0.2">
      <c r="A69" s="340"/>
      <c r="B69" s="291"/>
      <c r="C69" s="280"/>
      <c r="D69" s="280"/>
      <c r="E69" s="280"/>
      <c r="F69" s="280"/>
      <c r="G69" s="280"/>
      <c r="H69" s="343"/>
      <c r="I69" s="340"/>
      <c r="J69" s="291"/>
      <c r="K69" s="280"/>
      <c r="L69" s="280"/>
      <c r="M69" s="280"/>
      <c r="N69" s="280"/>
      <c r="O69" s="280"/>
      <c r="P69" s="351"/>
    </row>
    <row r="70" spans="1:16" x14ac:dyDescent="0.2">
      <c r="A70" s="340"/>
      <c r="B70" s="291"/>
      <c r="C70" s="280"/>
      <c r="D70" s="280"/>
      <c r="E70" s="280"/>
      <c r="F70" s="280"/>
      <c r="G70" s="280"/>
      <c r="H70" s="343"/>
      <c r="I70" s="340"/>
      <c r="J70" s="291"/>
      <c r="K70" s="280"/>
      <c r="L70" s="280"/>
      <c r="M70" s="280"/>
      <c r="N70" s="280"/>
      <c r="O70" s="280"/>
      <c r="P70" s="351"/>
    </row>
    <row r="71" spans="1:16" x14ac:dyDescent="0.2">
      <c r="A71" s="340"/>
      <c r="B71" s="341"/>
      <c r="C71" s="280"/>
      <c r="D71" s="280"/>
      <c r="E71" s="280"/>
      <c r="F71" s="280"/>
      <c r="G71" s="280"/>
      <c r="H71" s="343"/>
      <c r="I71" s="340"/>
      <c r="J71" s="341"/>
      <c r="K71" s="280"/>
      <c r="L71" s="280"/>
      <c r="M71" s="280"/>
      <c r="N71" s="280"/>
      <c r="O71" s="280"/>
      <c r="P71" s="351"/>
    </row>
    <row r="72" spans="1:16" x14ac:dyDescent="0.2">
      <c r="A72" s="340"/>
      <c r="B72" s="341"/>
      <c r="C72" s="280"/>
      <c r="D72" s="280"/>
      <c r="E72" s="280"/>
      <c r="F72" s="280"/>
      <c r="G72" s="280"/>
      <c r="H72" s="343"/>
      <c r="I72" s="340"/>
      <c r="J72" s="341"/>
      <c r="K72" s="280"/>
      <c r="L72" s="280"/>
      <c r="M72" s="280"/>
      <c r="N72" s="280"/>
      <c r="O72" s="280"/>
      <c r="P72" s="351"/>
    </row>
    <row r="73" spans="1:16" x14ac:dyDescent="0.2">
      <c r="A73" s="340"/>
      <c r="B73" s="291"/>
      <c r="C73" s="280"/>
      <c r="D73" s="280"/>
      <c r="E73" s="280"/>
      <c r="F73" s="280"/>
      <c r="G73" s="280"/>
      <c r="H73" s="343"/>
      <c r="I73" s="340"/>
      <c r="J73" s="291"/>
      <c r="K73" s="280"/>
      <c r="L73" s="280"/>
      <c r="M73" s="280"/>
      <c r="N73" s="280"/>
      <c r="O73" s="280"/>
      <c r="P73" s="351"/>
    </row>
    <row r="74" spans="1:16" x14ac:dyDescent="0.2">
      <c r="A74" s="340"/>
      <c r="B74" s="291"/>
      <c r="C74" s="280"/>
      <c r="D74" s="280"/>
      <c r="E74" s="280"/>
      <c r="F74" s="280"/>
      <c r="G74" s="280"/>
      <c r="H74" s="343"/>
      <c r="I74" s="340"/>
      <c r="J74" s="291"/>
      <c r="K74" s="280"/>
      <c r="L74" s="280"/>
      <c r="M74" s="280"/>
      <c r="N74" s="280"/>
      <c r="O74" s="280"/>
      <c r="P74" s="351"/>
    </row>
    <row r="75" spans="1:16" x14ac:dyDescent="0.2">
      <c r="A75" s="340"/>
      <c r="B75" s="341"/>
      <c r="C75" s="280"/>
      <c r="D75" s="280"/>
      <c r="E75" s="280"/>
      <c r="F75" s="280"/>
      <c r="G75" s="280"/>
      <c r="H75" s="343"/>
      <c r="I75" s="340"/>
      <c r="J75" s="341"/>
      <c r="K75" s="280"/>
      <c r="L75" s="280"/>
      <c r="M75" s="280"/>
      <c r="N75" s="280"/>
      <c r="O75" s="280"/>
      <c r="P75" s="351"/>
    </row>
    <row r="76" spans="1:16" x14ac:dyDescent="0.2">
      <c r="A76" s="340"/>
      <c r="B76" s="291"/>
      <c r="C76" s="280"/>
      <c r="D76" s="280"/>
      <c r="E76" s="280"/>
      <c r="F76" s="280"/>
      <c r="G76" s="280"/>
      <c r="H76" s="343"/>
      <c r="I76" s="340"/>
      <c r="J76" s="291"/>
      <c r="K76" s="280"/>
      <c r="L76" s="280"/>
      <c r="M76" s="280"/>
      <c r="N76" s="280"/>
      <c r="O76" s="280"/>
      <c r="P76" s="351"/>
    </row>
    <row r="77" spans="1:16" x14ac:dyDescent="0.2">
      <c r="A77" s="340"/>
      <c r="B77" s="341"/>
      <c r="C77" s="280"/>
      <c r="D77" s="280"/>
      <c r="E77" s="280"/>
      <c r="F77" s="280"/>
      <c r="G77" s="280"/>
      <c r="H77" s="343"/>
      <c r="I77" s="340"/>
      <c r="J77" s="341"/>
      <c r="K77" s="280"/>
      <c r="L77" s="280"/>
      <c r="M77" s="280"/>
      <c r="N77" s="280"/>
      <c r="O77" s="280"/>
      <c r="P77" s="351"/>
    </row>
    <row r="78" spans="1:16" x14ac:dyDescent="0.2">
      <c r="A78" s="340"/>
      <c r="B78" s="341"/>
      <c r="C78" s="280"/>
      <c r="D78" s="280"/>
      <c r="E78" s="280"/>
      <c r="F78" s="280"/>
      <c r="G78" s="280"/>
      <c r="H78" s="343"/>
      <c r="I78" s="340"/>
      <c r="J78" s="341"/>
      <c r="K78" s="280"/>
      <c r="L78" s="280"/>
      <c r="M78" s="280"/>
      <c r="N78" s="280"/>
      <c r="O78" s="280"/>
      <c r="P78" s="351"/>
    </row>
    <row r="79" spans="1:16" x14ac:dyDescent="0.2">
      <c r="A79" s="340"/>
      <c r="B79" s="341"/>
      <c r="C79" s="280"/>
      <c r="D79" s="280"/>
      <c r="E79" s="280"/>
      <c r="F79" s="280"/>
      <c r="G79" s="280"/>
      <c r="H79" s="343"/>
      <c r="I79" s="340"/>
      <c r="J79" s="341"/>
      <c r="K79" s="280"/>
      <c r="L79" s="280"/>
      <c r="M79" s="280"/>
      <c r="N79" s="280"/>
      <c r="O79" s="280"/>
      <c r="P79" s="351"/>
    </row>
    <row r="80" spans="1:16" x14ac:dyDescent="0.2">
      <c r="A80" s="340"/>
      <c r="B80" s="341"/>
      <c r="C80" s="280"/>
      <c r="D80" s="280"/>
      <c r="E80" s="280"/>
      <c r="F80" s="280"/>
      <c r="G80" s="280"/>
      <c r="H80" s="343"/>
      <c r="I80" s="340"/>
      <c r="J80" s="341"/>
      <c r="K80" s="280"/>
      <c r="L80" s="280"/>
      <c r="M80" s="280"/>
      <c r="N80" s="280"/>
      <c r="O80" s="280"/>
      <c r="P80" s="351"/>
    </row>
    <row r="81" spans="1:16" x14ac:dyDescent="0.2">
      <c r="A81" s="340"/>
      <c r="B81" s="341"/>
      <c r="C81" s="280"/>
      <c r="D81" s="280"/>
      <c r="E81" s="280"/>
      <c r="F81" s="280"/>
      <c r="G81" s="280"/>
      <c r="H81" s="343"/>
      <c r="I81" s="340"/>
      <c r="J81" s="341"/>
      <c r="K81" s="280"/>
      <c r="L81" s="280"/>
      <c r="M81" s="280"/>
      <c r="N81" s="280"/>
      <c r="O81" s="280"/>
      <c r="P81" s="351"/>
    </row>
    <row r="82" spans="1:16" x14ac:dyDescent="0.2">
      <c r="A82" s="340"/>
      <c r="B82" s="291"/>
      <c r="C82" s="280"/>
      <c r="D82" s="280"/>
      <c r="E82" s="280"/>
      <c r="F82" s="280"/>
      <c r="G82" s="280"/>
      <c r="H82" s="343"/>
      <c r="I82" s="340"/>
      <c r="J82" s="291"/>
      <c r="K82" s="280"/>
      <c r="L82" s="280"/>
      <c r="M82" s="280"/>
      <c r="N82" s="280"/>
      <c r="O82" s="280"/>
      <c r="P82" s="351"/>
    </row>
    <row r="83" spans="1:16" x14ac:dyDescent="0.2">
      <c r="A83" s="340"/>
      <c r="B83" s="343"/>
      <c r="C83" s="343"/>
      <c r="D83" s="343"/>
      <c r="E83" s="343"/>
      <c r="F83" s="343"/>
      <c r="G83" s="343"/>
      <c r="H83" s="343"/>
      <c r="I83" s="340"/>
      <c r="J83" s="343"/>
      <c r="K83" s="343"/>
      <c r="L83" s="343"/>
      <c r="M83" s="343"/>
      <c r="N83" s="343"/>
      <c r="O83" s="343"/>
      <c r="P83" s="351"/>
    </row>
    <row r="84" spans="1:16" x14ac:dyDescent="0.2">
      <c r="A84" s="340"/>
      <c r="B84" s="343"/>
      <c r="C84" s="343"/>
      <c r="D84" s="343"/>
      <c r="E84" s="343"/>
      <c r="F84" s="343"/>
      <c r="G84" s="343"/>
      <c r="H84" s="343"/>
      <c r="I84" s="340"/>
      <c r="J84" s="343"/>
      <c r="K84" s="343"/>
      <c r="L84" s="343"/>
      <c r="M84" s="343"/>
      <c r="N84" s="343"/>
      <c r="O84" s="343"/>
      <c r="P84" s="351"/>
    </row>
    <row r="85" spans="1:16" x14ac:dyDescent="0.2">
      <c r="A85" s="340"/>
      <c r="B85" s="343"/>
      <c r="C85" s="343"/>
      <c r="D85" s="343"/>
      <c r="E85" s="343"/>
      <c r="F85" s="343"/>
      <c r="G85" s="343"/>
      <c r="H85" s="343"/>
      <c r="I85" s="340"/>
      <c r="J85" s="343"/>
      <c r="K85" s="343"/>
      <c r="L85" s="343"/>
      <c r="M85" s="343"/>
      <c r="N85" s="343"/>
      <c r="O85" s="343"/>
      <c r="P85" s="351"/>
    </row>
    <row r="86" spans="1:16" x14ac:dyDescent="0.2">
      <c r="A86" s="346"/>
      <c r="B86" s="343"/>
      <c r="C86" s="343"/>
      <c r="D86" s="343"/>
      <c r="E86" s="343"/>
      <c r="F86" s="343"/>
      <c r="G86" s="343"/>
      <c r="H86" s="343"/>
      <c r="I86" s="346"/>
      <c r="J86" s="343"/>
      <c r="K86" s="343"/>
      <c r="L86" s="343"/>
      <c r="M86" s="343"/>
      <c r="N86" s="343"/>
      <c r="O86" s="343"/>
      <c r="P86" s="351"/>
    </row>
    <row r="87" spans="1:16" x14ac:dyDescent="0.2">
      <c r="A87" s="343"/>
      <c r="B87" s="343"/>
      <c r="C87" s="343"/>
      <c r="D87" s="343"/>
      <c r="E87" s="343"/>
      <c r="F87" s="343"/>
      <c r="G87" s="343"/>
      <c r="H87" s="343"/>
      <c r="I87" s="343"/>
      <c r="J87" s="343"/>
      <c r="K87" s="343"/>
      <c r="L87" s="343"/>
      <c r="M87" s="343"/>
      <c r="N87" s="343"/>
      <c r="O87" s="343"/>
      <c r="P87" s="351"/>
    </row>
    <row r="88" spans="1:16" ht="19" x14ac:dyDescent="0.2">
      <c r="A88" s="347"/>
      <c r="B88" s="348"/>
      <c r="C88" s="348"/>
      <c r="D88" s="349"/>
      <c r="E88" s="343"/>
      <c r="F88" s="343"/>
      <c r="G88" s="343"/>
      <c r="H88" s="343"/>
      <c r="I88" s="347"/>
      <c r="J88" s="348"/>
      <c r="K88" s="348"/>
      <c r="L88" s="349"/>
      <c r="M88" s="343"/>
      <c r="N88" s="343"/>
      <c r="O88" s="343"/>
      <c r="P88" s="351"/>
    </row>
    <row r="89" spans="1:16" ht="19" x14ac:dyDescent="0.2">
      <c r="A89" s="347"/>
      <c r="B89" s="348"/>
      <c r="C89" s="348"/>
      <c r="D89" s="349"/>
      <c r="E89" s="343"/>
      <c r="F89" s="343"/>
      <c r="G89" s="343"/>
      <c r="H89" s="343"/>
      <c r="I89" s="347"/>
      <c r="J89" s="348"/>
      <c r="K89" s="348"/>
      <c r="L89" s="349"/>
      <c r="M89" s="343"/>
      <c r="N89" s="343"/>
      <c r="O89" s="343"/>
      <c r="P89" s="351"/>
    </row>
    <row r="90" spans="1:16" ht="19" x14ac:dyDescent="0.2">
      <c r="A90" s="347"/>
      <c r="B90" s="348"/>
      <c r="C90" s="348"/>
      <c r="D90" s="349"/>
      <c r="E90" s="343"/>
      <c r="F90" s="343"/>
      <c r="G90" s="343"/>
      <c r="H90" s="343"/>
      <c r="I90" s="347"/>
      <c r="J90" s="348"/>
      <c r="K90" s="348"/>
      <c r="L90" s="349"/>
      <c r="M90" s="343"/>
      <c r="N90" s="343"/>
      <c r="O90" s="343"/>
      <c r="P90" s="351"/>
    </row>
    <row r="91" spans="1:16" x14ac:dyDescent="0.2">
      <c r="A91" s="343"/>
      <c r="B91" s="343"/>
      <c r="C91" s="343"/>
      <c r="D91" s="343"/>
      <c r="E91" s="343"/>
      <c r="F91" s="343"/>
      <c r="G91" s="343"/>
      <c r="H91" s="343"/>
      <c r="I91" s="343"/>
      <c r="J91" s="343"/>
      <c r="K91" s="343"/>
      <c r="L91" s="343"/>
      <c r="M91" s="343"/>
      <c r="N91" s="343"/>
      <c r="O91" s="343"/>
      <c r="P91" s="351"/>
    </row>
    <row r="92" spans="1:16" x14ac:dyDescent="0.2">
      <c r="A92" s="350"/>
      <c r="B92" s="343"/>
      <c r="C92" s="343"/>
      <c r="D92" s="343"/>
      <c r="E92" s="343"/>
      <c r="F92" s="343"/>
      <c r="G92" s="343"/>
      <c r="H92" s="343"/>
      <c r="I92" s="350"/>
      <c r="J92" s="343"/>
      <c r="K92" s="343"/>
      <c r="L92" s="343"/>
      <c r="M92" s="343"/>
      <c r="N92" s="343"/>
      <c r="O92" s="343"/>
      <c r="P92" s="351"/>
    </row>
    <row r="93" spans="1:16" ht="19" x14ac:dyDescent="0.2">
      <c r="A93" s="347"/>
      <c r="B93" s="343"/>
      <c r="C93" s="343"/>
      <c r="D93" s="343"/>
      <c r="E93" s="343"/>
      <c r="F93" s="343"/>
      <c r="G93" s="343"/>
      <c r="H93" s="343"/>
      <c r="I93" s="347"/>
      <c r="J93" s="343"/>
      <c r="K93" s="343"/>
      <c r="L93" s="343"/>
      <c r="M93" s="343"/>
      <c r="N93" s="343"/>
      <c r="O93" s="343"/>
      <c r="P93" s="351"/>
    </row>
    <row r="94" spans="1:16" ht="19" x14ac:dyDescent="0.2">
      <c r="A94" s="347"/>
      <c r="B94" s="343"/>
      <c r="C94" s="343"/>
      <c r="D94" s="343"/>
      <c r="E94" s="343"/>
      <c r="F94" s="343"/>
      <c r="G94" s="343"/>
      <c r="H94" s="343"/>
      <c r="I94" s="347"/>
      <c r="J94" s="343"/>
      <c r="K94" s="343"/>
      <c r="L94" s="343"/>
      <c r="M94" s="343"/>
      <c r="N94" s="343"/>
      <c r="O94" s="343"/>
      <c r="P94" s="351"/>
    </row>
    <row r="95" spans="1:16" ht="19" x14ac:dyDescent="0.2">
      <c r="A95" s="347"/>
      <c r="B95" s="343"/>
      <c r="C95" s="343"/>
      <c r="D95" s="343"/>
      <c r="E95" s="343"/>
      <c r="F95" s="343"/>
      <c r="G95" s="343"/>
      <c r="H95" s="343"/>
      <c r="I95" s="347"/>
      <c r="J95" s="343"/>
      <c r="K95" s="343"/>
      <c r="L95" s="343"/>
      <c r="M95" s="343"/>
      <c r="N95" s="343"/>
      <c r="O95" s="343"/>
      <c r="P95" s="351"/>
    </row>
    <row r="96" spans="1:16" x14ac:dyDescent="0.2">
      <c r="A96" s="343"/>
      <c r="B96" s="343"/>
      <c r="C96" s="343"/>
      <c r="D96" s="343"/>
      <c r="E96" s="343"/>
      <c r="F96" s="343"/>
      <c r="G96" s="343"/>
      <c r="H96" s="343"/>
      <c r="I96" s="343"/>
      <c r="J96" s="343"/>
      <c r="K96" s="343"/>
      <c r="L96" s="343"/>
      <c r="M96" s="343"/>
      <c r="N96" s="343"/>
      <c r="O96" s="343"/>
      <c r="P96" s="351"/>
    </row>
    <row r="97" spans="1:16" x14ac:dyDescent="0.2">
      <c r="A97" s="343"/>
      <c r="B97" s="343"/>
      <c r="C97" s="343"/>
      <c r="D97" s="343"/>
      <c r="E97" s="343"/>
      <c r="F97" s="343"/>
      <c r="G97" s="343"/>
      <c r="H97" s="343"/>
      <c r="I97" s="343"/>
      <c r="J97" s="343"/>
      <c r="K97" s="343"/>
      <c r="L97" s="343"/>
      <c r="M97" s="343"/>
      <c r="N97" s="343"/>
      <c r="O97" s="343"/>
      <c r="P97" s="351"/>
    </row>
    <row r="98" spans="1:16" x14ac:dyDescent="0.2">
      <c r="A98" s="343"/>
      <c r="B98" s="343"/>
      <c r="C98" s="343"/>
      <c r="D98" s="343"/>
      <c r="E98" s="343"/>
      <c r="F98" s="343"/>
      <c r="G98" s="343"/>
      <c r="H98" s="343"/>
      <c r="I98" s="343"/>
      <c r="J98" s="343"/>
      <c r="K98" s="343"/>
      <c r="L98" s="343"/>
      <c r="M98" s="343"/>
      <c r="N98" s="343"/>
      <c r="O98" s="343"/>
      <c r="P98" s="351"/>
    </row>
    <row r="99" spans="1:16" x14ac:dyDescent="0.2">
      <c r="A99" s="343"/>
      <c r="B99" s="343"/>
      <c r="C99" s="343"/>
      <c r="D99" s="343"/>
      <c r="E99" s="343"/>
      <c r="F99" s="343"/>
      <c r="G99" s="343"/>
      <c r="H99" s="343"/>
      <c r="I99" s="343"/>
      <c r="J99" s="343"/>
      <c r="K99" s="343"/>
      <c r="L99" s="343"/>
      <c r="M99" s="343"/>
      <c r="N99" s="343"/>
      <c r="O99" s="343"/>
      <c r="P99" s="351"/>
    </row>
    <row r="100" spans="1:16" x14ac:dyDescent="0.2">
      <c r="A100" s="343"/>
      <c r="B100" s="343"/>
      <c r="C100" s="343"/>
      <c r="D100" s="343"/>
      <c r="E100" s="343"/>
      <c r="F100" s="343"/>
      <c r="G100" s="343"/>
      <c r="H100" s="343"/>
      <c r="I100" s="343"/>
      <c r="J100" s="343"/>
      <c r="K100" s="343"/>
      <c r="L100" s="343"/>
      <c r="M100" s="343"/>
      <c r="N100" s="343"/>
      <c r="O100" s="343"/>
      <c r="P100" s="351"/>
    </row>
    <row r="101" spans="1:16" x14ac:dyDescent="0.2">
      <c r="A101" s="343"/>
      <c r="B101" s="343"/>
      <c r="C101" s="343"/>
      <c r="D101" s="343"/>
      <c r="E101" s="343"/>
      <c r="F101" s="343"/>
      <c r="G101" s="343"/>
      <c r="H101" s="343"/>
      <c r="I101" s="343"/>
      <c r="J101" s="343"/>
      <c r="K101" s="343"/>
      <c r="L101" s="343"/>
      <c r="M101" s="343"/>
      <c r="N101" s="343"/>
      <c r="O101" s="343"/>
      <c r="P101" s="351"/>
    </row>
    <row r="102" spans="1:16" x14ac:dyDescent="0.2">
      <c r="A102" s="343"/>
      <c r="B102" s="343"/>
      <c r="C102" s="343"/>
      <c r="D102" s="343"/>
      <c r="E102" s="343"/>
      <c r="F102" s="343"/>
      <c r="G102" s="343"/>
    </row>
  </sheetData>
  <mergeCells count="12">
    <mergeCell ref="B26:G26"/>
    <mergeCell ref="B27:G27"/>
    <mergeCell ref="B28:G28"/>
    <mergeCell ref="B29:G29"/>
    <mergeCell ref="R26:AA26"/>
    <mergeCell ref="R27:AA27"/>
    <mergeCell ref="R28:AA28"/>
    <mergeCell ref="R29:AA29"/>
    <mergeCell ref="J26:O26"/>
    <mergeCell ref="J27:O27"/>
    <mergeCell ref="J28:O28"/>
    <mergeCell ref="J29:O29"/>
  </mergeCells>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12</vt:i4>
      </vt:variant>
    </vt:vector>
  </HeadingPairs>
  <TitlesOfParts>
    <vt:vector size="12" baseType="lpstr">
      <vt:lpstr>By Owner</vt:lpstr>
      <vt:lpstr>By Owner-Current only</vt:lpstr>
      <vt:lpstr>By Owner &amp; Lot</vt:lpstr>
      <vt:lpstr>By Lot</vt:lpstr>
      <vt:lpstr>Dues Owed</vt:lpstr>
      <vt:lpstr>Deposits</vt:lpstr>
      <vt:lpstr>Lot 11</vt:lpstr>
      <vt:lpstr>Voting 1</vt:lpstr>
      <vt:lpstr>Voting 2</vt:lpstr>
      <vt:lpstr>checks-lot</vt:lpstr>
      <vt:lpstr>Name-dues</vt:lpstr>
      <vt:lpstr>categories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Burback</dc:creator>
  <cp:lastModifiedBy>Editor</cp:lastModifiedBy>
  <dcterms:created xsi:type="dcterms:W3CDTF">2020-09-08T22:40:58Z</dcterms:created>
  <dcterms:modified xsi:type="dcterms:W3CDTF">2021-02-05T03:07:48Z</dcterms:modified>
</cp:coreProperties>
</file>