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Google Drive\3 Roosevelt Ridge\HOA Financials\"/>
    </mc:Choice>
  </mc:AlternateContent>
  <bookViews>
    <workbookView xWindow="0" yWindow="0" windowWidth="21570" windowHeight="10215" activeTab="2"/>
  </bookViews>
  <sheets>
    <sheet name="HOA Fee Balances 2018-02" sheetId="4" r:id="rId1"/>
    <sheet name="2017 HOA Financials" sheetId="3" r:id="rId2"/>
    <sheet name="Ted Reports" sheetId="2" r:id="rId3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'2017 HOA Financials'!$A:$C,'2017 HOA Financials'!$1:$1</definedName>
    <definedName name="_xlnm.Print_Titles" localSheetId="0">'HOA Fee Balances 2018-02'!$A:$B,'HOA Fee Balances 2018-02'!$1:$1</definedName>
    <definedName name="QB_COLUMN_29" localSheetId="0" hidden="1">'HOA Fee Balances 2018-02'!$C$1</definedName>
    <definedName name="QB_DATA_0" localSheetId="0" hidden="1">'HOA Fee Balances 2018-02'!$2:$2,'HOA Fee Balances 2018-02'!$3:$3,'HOA Fee Balances 2018-02'!$4:$4,'HOA Fee Balances 2018-02'!$5:$5</definedName>
    <definedName name="QB_FORMULA_0" localSheetId="0" hidden="1">'HOA Fee Balances 2018-02'!$C$6</definedName>
    <definedName name="QB_ROW_15210" localSheetId="0" hidden="1">'HOA Fee Balances 2018-02'!$B$5</definedName>
    <definedName name="QB_ROW_23210" localSheetId="0" hidden="1">'HOA Fee Balances 2018-02'!$B$3</definedName>
    <definedName name="QB_ROW_26210" localSheetId="0" hidden="1">'HOA Fee Balances 2018-02'!$B$2</definedName>
    <definedName name="QB_ROW_31301" localSheetId="0" hidden="1">'HOA Fee Balances 2018-02'!$A$6</definedName>
    <definedName name="QB_ROW_49210" localSheetId="0" hidden="1">'HOA Fee Balances 2018-02'!$B$4</definedName>
    <definedName name="QBCANSUPPORTUPDATE" localSheetId="1">FALSE</definedName>
    <definedName name="QBCANSUPPORTUPDATE" localSheetId="0">TRUE</definedName>
    <definedName name="QBCOMPANYFILENAME" localSheetId="1">"C:\Users\Karen\Documents\Intuit\Roosevelt Ridge HOA.QBW"</definedName>
    <definedName name="QBCOMPANYFILENAME" localSheetId="0">"C:\Users\Karen\Documents\Intuit\Roosevelt Ridge HOA.QBW"</definedName>
    <definedName name="QBENDDATE" localSheetId="1">20171231</definedName>
    <definedName name="QBENDDATE" localSheetId="0">20180212</definedName>
    <definedName name="QBHEADERSONSCREEN" localSheetId="1">FALSE</definedName>
    <definedName name="QBHEADERSONSCREEN" localSheetId="0">FALSE</definedName>
    <definedName name="QBMETADATASIZE" localSheetId="1">0</definedName>
    <definedName name="QBMETADATASIZE" localSheetId="0">5923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FALSE</definedName>
    <definedName name="QBPRESERVESPACE" localSheetId="0">FALSE</definedName>
    <definedName name="QBREPORTCOLAXIS" localSheetId="1">0</definedName>
    <definedName name="QBREPORTCOLAXIS" localSheetId="0">0</definedName>
    <definedName name="QBREPORTCOMPANYID" localSheetId="1">"817cbc0b72bb4e5fab72716d83345cca"</definedName>
    <definedName name="QBREPORTCOMPANYID" localSheetId="0">"817cbc0b72bb4e5fab72716d83345cca"</definedName>
    <definedName name="QBREPORTCOMPARECOL_ANNUALBUDGET" localSheetId="1">FALSE</definedName>
    <definedName name="QBREPORTCOMPARECOL_ANNUALBUDGET" localSheetId="0">FALSE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FALSE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FALSE</definedName>
    <definedName name="QBREPORTCOMPARECOL_YTDBUDGET" localSheetId="1">FALSE</definedName>
    <definedName name="QBREPORTCOMPARECOL_YTDBUDGET" localSheetId="0">FALSE</definedName>
    <definedName name="QBREPORTCOMPARECOL_YTDPCT" localSheetId="1">FALSE</definedName>
    <definedName name="QBREPORTCOMPARECOL_YTDPCT" localSheetId="0">FALSE</definedName>
    <definedName name="QBREPORTROWAXIS" localSheetId="1">12</definedName>
    <definedName name="QBREPORTROWAXIS" localSheetId="0">13</definedName>
    <definedName name="QBREPORTSUBCOLAXIS" localSheetId="1">0</definedName>
    <definedName name="QBREPORTSUBCOLAXIS" localSheetId="0">0</definedName>
    <definedName name="QBREPORTTYPE" localSheetId="1">230</definedName>
    <definedName name="QBREPORTTYPE" localSheetId="0">50</definedName>
    <definedName name="QBROWHEADERS" localSheetId="1">3</definedName>
    <definedName name="QBROWHEADERS" localSheetId="0">2</definedName>
    <definedName name="QBSTARTDATE" localSheetId="1">20170101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J34" i="2" l="1"/>
  <c r="J37" i="2" s="1"/>
  <c r="J39" i="2" s="1"/>
  <c r="J41" i="2" s="1"/>
  <c r="J29" i="2"/>
  <c r="J13" i="2"/>
  <c r="J123" i="3"/>
  <c r="N33" i="2"/>
  <c r="N38" i="2"/>
  <c r="J9" i="3"/>
  <c r="J17" i="3" s="1"/>
  <c r="K9" i="3"/>
  <c r="J16" i="3"/>
  <c r="K16" i="3"/>
  <c r="K17" i="3"/>
  <c r="J44" i="3"/>
  <c r="K44" i="3"/>
  <c r="J47" i="3"/>
  <c r="K47" i="3"/>
  <c r="J50" i="3"/>
  <c r="K50" i="3"/>
  <c r="J55" i="3"/>
  <c r="K55" i="3"/>
  <c r="J62" i="3"/>
  <c r="K62" i="3"/>
  <c r="K79" i="3" s="1"/>
  <c r="J70" i="3"/>
  <c r="K70" i="3"/>
  <c r="J78" i="3"/>
  <c r="K78" i="3"/>
  <c r="J79" i="3"/>
  <c r="J84" i="3"/>
  <c r="K84" i="3"/>
  <c r="J91" i="3"/>
  <c r="K91" i="3"/>
  <c r="J106" i="3"/>
  <c r="K106" i="3"/>
  <c r="J119" i="3"/>
  <c r="K119" i="3"/>
  <c r="J120" i="3" l="1"/>
  <c r="K120" i="3"/>
  <c r="J121" i="3"/>
  <c r="K121" i="3"/>
  <c r="F12" i="2"/>
  <c r="F24" i="2" l="1"/>
  <c r="R10" i="2"/>
  <c r="F31" i="2"/>
  <c r="N41" i="2"/>
  <c r="N13" i="2"/>
  <c r="C6" i="2"/>
  <c r="N44" i="2" l="1"/>
  <c r="N46" i="2" s="1"/>
  <c r="F33" i="2"/>
  <c r="F35" i="2" s="1"/>
</calcChain>
</file>

<file path=xl/sharedStrings.xml><?xml version="1.0" encoding="utf-8"?>
<sst xmlns="http://schemas.openxmlformats.org/spreadsheetml/2006/main" count="510" uniqueCount="149">
  <si>
    <t>1st Bank HOA Checking</t>
  </si>
  <si>
    <t>Accounts Receivable</t>
  </si>
  <si>
    <t>Bank Service Charges</t>
  </si>
  <si>
    <t>Postage and Delivery</t>
  </si>
  <si>
    <t>Professional Fees</t>
  </si>
  <si>
    <t>Bookkeeper</t>
  </si>
  <si>
    <t>Consultants</t>
  </si>
  <si>
    <t>Legal Fees</t>
  </si>
  <si>
    <t>Total Professional Fees</t>
  </si>
  <si>
    <t>Snow Plowing</t>
  </si>
  <si>
    <t>Utilities</t>
  </si>
  <si>
    <t>Phone/Fax/Data</t>
  </si>
  <si>
    <t>Gas and Electric</t>
  </si>
  <si>
    <t>Total Utilities</t>
  </si>
  <si>
    <t>HOA Income</t>
  </si>
  <si>
    <t>Lots</t>
  </si>
  <si>
    <t>Total</t>
  </si>
  <si>
    <t>HOA Dues</t>
  </si>
  <si>
    <t>HOA Expenses</t>
  </si>
  <si>
    <t>Dues &amp; Subscriptions</t>
  </si>
  <si>
    <t>Postage &amp; Handling Fees</t>
  </si>
  <si>
    <t>Book Keeping</t>
  </si>
  <si>
    <t>Phone / Internet</t>
  </si>
  <si>
    <t>Gas / Electric</t>
  </si>
  <si>
    <t>Total Expenses</t>
  </si>
  <si>
    <t>Surveillance System</t>
  </si>
  <si>
    <t>Total Maintenance</t>
  </si>
  <si>
    <t>Tree Work (Magnolia)</t>
  </si>
  <si>
    <t>Project Mngt (Ted Ltd)</t>
  </si>
  <si>
    <t>Road Grading (BD)</t>
  </si>
  <si>
    <t>Culvert Installs (BD)</t>
  </si>
  <si>
    <t>Culvert Blow out (BD)</t>
  </si>
  <si>
    <t>Break Rock (BD)</t>
  </si>
  <si>
    <t>Gate Hammerhead (BD)</t>
  </si>
  <si>
    <t>Plowing (BD)</t>
  </si>
  <si>
    <t>Gate Repairs (CO Premier)</t>
  </si>
  <si>
    <t>Concrete Prep (BD)</t>
  </si>
  <si>
    <t>Concrete Work (BD / Adams)</t>
  </si>
  <si>
    <t>Total Repairs</t>
  </si>
  <si>
    <t>CY 2016 Expenses</t>
  </si>
  <si>
    <t>CY 2018 Estimate Expenses</t>
  </si>
  <si>
    <t>HOA Maintenance</t>
  </si>
  <si>
    <t>HOA Repair</t>
  </si>
  <si>
    <t>Description</t>
  </si>
  <si>
    <t>RR Road only</t>
  </si>
  <si>
    <t>Culvert filled in</t>
  </si>
  <si>
    <t>Road Grading &amp; Ditching (BD)</t>
  </si>
  <si>
    <t>Erosion, plowing</t>
  </si>
  <si>
    <t>Notes</t>
  </si>
  <si>
    <t>Net income / loss</t>
  </si>
  <si>
    <t>Gate bypass barrier</t>
  </si>
  <si>
    <t>tbd</t>
  </si>
  <si>
    <t>1 Mile of RRR</t>
  </si>
  <si>
    <t>Road base (1 mile @ 4 in)</t>
  </si>
  <si>
    <t>Trench new cable</t>
  </si>
  <si>
    <t>Plowing (HOA Credit)</t>
  </si>
  <si>
    <t>Dues Income (2017 PL)</t>
  </si>
  <si>
    <t>Accounting</t>
  </si>
  <si>
    <t>Invoice 2017</t>
  </si>
  <si>
    <t>Invoice 2133</t>
  </si>
  <si>
    <t>Invoice 2189</t>
  </si>
  <si>
    <t>Invoice 10752</t>
  </si>
  <si>
    <t>Invoice 2938</t>
  </si>
  <si>
    <t>Invoice 2064</t>
  </si>
  <si>
    <t>11/17/17 email</t>
  </si>
  <si>
    <t>Invoice 20170824</t>
  </si>
  <si>
    <t>Legal</t>
  </si>
  <si>
    <t>2017 PL Sheet</t>
  </si>
  <si>
    <t>Invoice 20170902</t>
  </si>
  <si>
    <t>Invoice 20171213</t>
  </si>
  <si>
    <t>Invoice 20170718</t>
  </si>
  <si>
    <t>No Invoice</t>
  </si>
  <si>
    <t>TOTAL</t>
  </si>
  <si>
    <t>Total Gas and Electric</t>
  </si>
  <si>
    <t>United Power</t>
  </si>
  <si>
    <t>Check</t>
  </si>
  <si>
    <t>Total Phone/Fax/Data</t>
  </si>
  <si>
    <t>CenturyLink</t>
  </si>
  <si>
    <t>Total Snow Plowing</t>
  </si>
  <si>
    <t>Winter Access Owners - 2016-2017 Winter Snow Plowing</t>
  </si>
  <si>
    <t>Wiatrowski, Thaddeus and Connie</t>
  </si>
  <si>
    <t>Invoice</t>
  </si>
  <si>
    <t>Keller, Sheryl</t>
  </si>
  <si>
    <t>Black Diamond Excavating, LLC</t>
  </si>
  <si>
    <t>Total Road Maintenance</t>
  </si>
  <si>
    <t>grading and culverts</t>
  </si>
  <si>
    <t>Road Maintenance</t>
  </si>
  <si>
    <t>Total Legal Fees</t>
  </si>
  <si>
    <t>Miller, Jessica</t>
  </si>
  <si>
    <t>Bryan Cave, LLP</t>
  </si>
  <si>
    <t>Total Consultants</t>
  </si>
  <si>
    <t>Bertele, Ted</t>
  </si>
  <si>
    <t>Dibble, Burton</t>
  </si>
  <si>
    <t>Total Bookkeeper</t>
  </si>
  <si>
    <t>Premier Business Services, LLC</t>
  </si>
  <si>
    <t>Total Accountant</t>
  </si>
  <si>
    <t>Heiskell, MacGillivray &amp; Assoc.</t>
  </si>
  <si>
    <t>Accountant</t>
  </si>
  <si>
    <t>Total Postage and Delivery</t>
  </si>
  <si>
    <t>UPS Store</t>
  </si>
  <si>
    <t>Total Dues and Subscriptions</t>
  </si>
  <si>
    <t>CT Corporation</t>
  </si>
  <si>
    <t>Dues and Subscriptions</t>
  </si>
  <si>
    <t>Total Bank Service Charges</t>
  </si>
  <si>
    <t>Total Improvements</t>
  </si>
  <si>
    <t>Total Entry Way Gate</t>
  </si>
  <si>
    <t>Front Entry Remotes (2 @ $45 each)</t>
  </si>
  <si>
    <t>Front Entry Remotes (1 @ $45 each)</t>
  </si>
  <si>
    <t>Sharma, Rajiv and Kathleen</t>
  </si>
  <si>
    <t>CO Premier Garage Door</t>
  </si>
  <si>
    <t>DGO Access, LLC</t>
  </si>
  <si>
    <t>Entry Way Gate</t>
  </si>
  <si>
    <t>Total Entry Way</t>
  </si>
  <si>
    <t>Security Surveillance Systems</t>
  </si>
  <si>
    <t>Deposit</t>
  </si>
  <si>
    <t>Entry Way</t>
  </si>
  <si>
    <t>Improvements</t>
  </si>
  <si>
    <t>Credit</t>
  </si>
  <si>
    <t>Debit</t>
  </si>
  <si>
    <t>Split</t>
  </si>
  <si>
    <t>Memo</t>
  </si>
  <si>
    <t>Name</t>
  </si>
  <si>
    <t>Date</t>
  </si>
  <si>
    <t>Type</t>
  </si>
  <si>
    <t>Surveillance System (SSS)</t>
  </si>
  <si>
    <t>Concrete Down Payment</t>
  </si>
  <si>
    <t>Overdue / from 2016…</t>
  </si>
  <si>
    <t>Invoice 1950 (from 2016)</t>
  </si>
  <si>
    <t>Gate Service Subscription</t>
  </si>
  <si>
    <t>No Invoice (from 2016)</t>
  </si>
  <si>
    <t>CY 2017 Detailed Report</t>
  </si>
  <si>
    <t>CY 2017 Expenses (work done / expenses incurred)</t>
  </si>
  <si>
    <t>CY 2018 Est</t>
  </si>
  <si>
    <t>Entry way &amp; tree work</t>
  </si>
  <si>
    <t>Assume 50%</t>
  </si>
  <si>
    <t>16ft locked gate</t>
  </si>
  <si>
    <t>Total Incurred Expense for 2017</t>
  </si>
  <si>
    <t>Total Expenses (pretty close to Karen's numbers)</t>
  </si>
  <si>
    <t>Budget for additional projects</t>
  </si>
  <si>
    <t>Demarcation</t>
  </si>
  <si>
    <t>Ditch terracing / erosion ctrl</t>
  </si>
  <si>
    <t>Maintenance (Burt Dibble)</t>
  </si>
  <si>
    <t>DGO Access Invoice</t>
  </si>
  <si>
    <t>Harris, Rich and Lisa</t>
  </si>
  <si>
    <t>Kennedy, John</t>
  </si>
  <si>
    <t>Keicher, Jeff and Susan Munson</t>
  </si>
  <si>
    <t>Cheung, Robin ChiKong</t>
  </si>
  <si>
    <t>Feb 12, 18</t>
  </si>
  <si>
    <t>phased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</si>
</sst>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,##0.00;\-#,##0.00"/>
    <numFmt numFmtId="165" formatCode="mm/dd/yyyy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2" applyFont="1"/>
    <xf numFmtId="44" fontId="0" fillId="0" borderId="0" xfId="0" applyNumberFormat="1"/>
    <xf numFmtId="1" fontId="0" fillId="0" borderId="0" xfId="2" applyNumberFormat="1" applyFont="1"/>
    <xf numFmtId="44" fontId="4" fillId="0" borderId="0" xfId="2" applyFont="1"/>
    <xf numFmtId="44" fontId="0" fillId="0" borderId="6" xfId="2" applyFont="1" applyBorder="1"/>
    <xf numFmtId="0" fontId="4" fillId="0" borderId="0" xfId="0" applyFont="1"/>
    <xf numFmtId="44" fontId="3" fillId="0" borderId="0" xfId="2" applyFont="1"/>
    <xf numFmtId="44" fontId="5" fillId="0" borderId="0" xfId="2" applyFont="1"/>
    <xf numFmtId="0" fontId="3" fillId="0" borderId="0" xfId="0" applyFont="1"/>
    <xf numFmtId="44" fontId="0" fillId="0" borderId="0" xfId="2" applyFont="1" applyBorder="1"/>
    <xf numFmtId="44" fontId="2" fillId="0" borderId="0" xfId="2" applyFont="1"/>
    <xf numFmtId="0" fontId="0" fillId="0" borderId="0" xfId="0" applyNumberFormat="1"/>
    <xf numFmtId="0" fontId="6" fillId="0" borderId="0" xfId="0" applyFont="1"/>
    <xf numFmtId="164" fontId="6" fillId="0" borderId="5" xfId="0" applyNumberFormat="1" applyFont="1" applyBorder="1"/>
    <xf numFmtId="49" fontId="6" fillId="0" borderId="0" xfId="0" applyNumberFormat="1" applyFont="1"/>
    <xf numFmtId="165" fontId="6" fillId="0" borderId="0" xfId="0" applyNumberFormat="1" applyFont="1"/>
    <xf numFmtId="164" fontId="7" fillId="0" borderId="4" xfId="0" applyNumberFormat="1" applyFont="1" applyBorder="1"/>
    <xf numFmtId="49" fontId="7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/>
    <xf numFmtId="164" fontId="6" fillId="0" borderId="0" xfId="0" applyNumberFormat="1" applyFont="1"/>
    <xf numFmtId="164" fontId="7" fillId="0" borderId="2" xfId="0" applyNumberFormat="1" applyFont="1" applyBorder="1"/>
    <xf numFmtId="164" fontId="7" fillId="0" borderId="3" xfId="0" applyNumberFormat="1" applyFont="1" applyBorder="1"/>
    <xf numFmtId="49" fontId="0" fillId="0" borderId="0" xfId="0" applyNumberFormat="1"/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4" fontId="7" fillId="2" borderId="0" xfId="0" applyNumberFormat="1" applyFont="1" applyFill="1"/>
    <xf numFmtId="164" fontId="7" fillId="2" borderId="2" xfId="0" applyNumberFormat="1" applyFont="1" applyFill="1" applyBorder="1"/>
    <xf numFmtId="164" fontId="7" fillId="3" borderId="0" xfId="0" applyNumberFormat="1" applyFont="1" applyFill="1"/>
    <xf numFmtId="164" fontId="7" fillId="2" borderId="3" xfId="0" applyNumberFormat="1" applyFont="1" applyFill="1" applyBorder="1"/>
    <xf numFmtId="0" fontId="0" fillId="0" borderId="0" xfId="0" applyFont="1"/>
    <xf numFmtId="44" fontId="0" fillId="4" borderId="0" xfId="2" applyFont="1" applyFill="1"/>
    <xf numFmtId="0" fontId="0" fillId="4" borderId="0" xfId="0" applyFill="1"/>
    <xf numFmtId="4" fontId="0" fillId="0" borderId="0" xfId="0" applyNumberFormat="1"/>
    <xf numFmtId="44" fontId="5" fillId="0" borderId="6" xfId="2" applyFont="1" applyBorder="1"/>
    <xf numFmtId="44" fontId="8" fillId="5" borderId="6" xfId="2" applyFont="1" applyFill="1" applyBorder="1"/>
    <xf numFmtId="0" fontId="6" fillId="0" borderId="0" xfId="0" applyNumberFormat="1" applyFont="1"/>
    <xf numFmtId="49" fontId="6" fillId="0" borderId="0" xfId="0" applyNumberFormat="1" applyFont="1" applyAlignment="1">
      <alignment horizontal="center"/>
    </xf>
    <xf numFmtId="44" fontId="4" fillId="2" borderId="7" xfId="2" applyFont="1" applyFill="1" applyBorder="1" applyAlignment="1">
      <alignment horizontal="center"/>
    </xf>
    <xf numFmtId="44" fontId="4" fillId="2" borderId="9" xfId="2" applyFont="1" applyFill="1" applyBorder="1" applyAlignment="1">
      <alignment horizontal="center"/>
    </xf>
    <xf numFmtId="44" fontId="4" fillId="2" borderId="8" xfId="2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E762195-1140-4F84-BCEE-30B5CE710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E008B256-E471-4A4B-86F0-9647A0603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156883</xdr:colOff>
      <xdr:row>19</xdr:row>
      <xdr:rowOff>63465</xdr:rowOff>
    </xdr:from>
    <xdr:ext cx="2767854" cy="259686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56559" y="3324377"/>
          <a:ext cx="2767854" cy="259686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Incomplete data, but you get the idea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7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F18" sqref="F18"/>
    </sheetView>
  </sheetViews>
  <sheetFormatPr defaultRowHeight="15" x14ac:dyDescent="0.25"/>
  <cols>
    <col min="1" max="1" width="3" style="39" customWidth="1"/>
    <col min="2" max="2" width="26.85546875" style="39" customWidth="1"/>
    <col min="3" max="3" width="8.5703125" style="12" bestFit="1" customWidth="1"/>
  </cols>
  <sheetData>
    <row r="1" spans="1:3" s="26" customFormat="1" ht="15.75" thickBot="1" x14ac:dyDescent="0.3">
      <c r="A1" s="40"/>
      <c r="B1" s="40"/>
      <c r="C1" s="27" t="s">
        <v>147</v>
      </c>
    </row>
    <row r="2" spans="1:3" ht="15.75" thickTop="1" x14ac:dyDescent="0.25">
      <c r="A2" s="15"/>
      <c r="B2" s="15" t="s">
        <v>146</v>
      </c>
      <c r="C2" s="21">
        <v>900</v>
      </c>
    </row>
    <row r="3" spans="1:3" x14ac:dyDescent="0.25">
      <c r="A3" s="15"/>
      <c r="B3" s="15" t="s">
        <v>145</v>
      </c>
      <c r="C3" s="21">
        <v>700</v>
      </c>
    </row>
    <row r="4" spans="1:3" x14ac:dyDescent="0.25">
      <c r="A4" s="15"/>
      <c r="B4" s="15" t="s">
        <v>144</v>
      </c>
      <c r="C4" s="21">
        <v>518.75</v>
      </c>
    </row>
    <row r="5" spans="1:3" ht="15.75" thickBot="1" x14ac:dyDescent="0.3">
      <c r="A5" s="15"/>
      <c r="B5" s="15" t="s">
        <v>143</v>
      </c>
      <c r="C5" s="20">
        <v>500</v>
      </c>
    </row>
    <row r="6" spans="1:3" s="13" customFormat="1" ht="12" thickBot="1" x14ac:dyDescent="0.25">
      <c r="A6" s="15" t="s">
        <v>72</v>
      </c>
      <c r="B6" s="15"/>
      <c r="C6" s="14">
        <f>ROUND(C2+C5+SUM(C3:C4),5)</f>
        <v>2618.75</v>
      </c>
    </row>
    <row r="7" spans="1:3" ht="15.75" thickTop="1" x14ac:dyDescent="0.25"/>
  </sheetData>
  <pageMargins left="0.7" right="0.7" top="0.75" bottom="0.75" header="0.1" footer="0.3"/>
  <pageSetup orientation="portrait" r:id="rId1"/>
  <headerFooter>
    <oddHeader>&amp;L&amp;"Arial,Bold"&amp;8 12:06 PM
&amp;"Arial,Bold"&amp;8 02/12/18
&amp;"Arial,Bold"&amp;8 &amp;C&amp;"Arial,Bold"&amp;12 Roosevelt Ridge Homeowners Association
&amp;"Arial,Bold"&amp;14 Customer Balance Summary
&amp;"Arial,Bold"&amp;10 As of February 12,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G63" sqref="G63"/>
    </sheetView>
  </sheetViews>
  <sheetFormatPr defaultRowHeight="15" x14ac:dyDescent="0.25"/>
  <cols>
    <col min="1" max="2" width="3" style="12" customWidth="1"/>
    <col min="3" max="3" width="19.28515625" style="12" customWidth="1"/>
    <col min="4" max="4" width="2.28515625" style="12" customWidth="1"/>
    <col min="5" max="5" width="6.140625" style="12" bestFit="1" customWidth="1"/>
    <col min="6" max="6" width="8.7109375" style="12" bestFit="1" customWidth="1"/>
    <col min="7" max="7" width="25" style="12" bestFit="1" customWidth="1"/>
    <col min="8" max="8" width="30.7109375" style="12" customWidth="1"/>
    <col min="9" max="9" width="17.7109375" style="12" bestFit="1" customWidth="1"/>
    <col min="10" max="10" width="9.140625" style="12" bestFit="1" customWidth="1"/>
    <col min="11" max="11" width="7" style="12" bestFit="1" customWidth="1"/>
  </cols>
  <sheetData>
    <row r="1" spans="1:11" s="26" customFormat="1" ht="15.75" thickBot="1" x14ac:dyDescent="0.3">
      <c r="A1" s="28"/>
      <c r="B1" s="28"/>
      <c r="C1" s="28"/>
      <c r="D1" s="28"/>
      <c r="E1" s="27" t="s">
        <v>123</v>
      </c>
      <c r="F1" s="27" t="s">
        <v>122</v>
      </c>
      <c r="G1" s="27" t="s">
        <v>121</v>
      </c>
      <c r="H1" s="27" t="s">
        <v>120</v>
      </c>
      <c r="I1" s="27" t="s">
        <v>119</v>
      </c>
      <c r="J1" s="27" t="s">
        <v>118</v>
      </c>
      <c r="K1" s="27" t="s">
        <v>117</v>
      </c>
    </row>
    <row r="2" spans="1:11" ht="15.75" thickTop="1" x14ac:dyDescent="0.25">
      <c r="A2" s="15"/>
      <c r="B2" s="15" t="s">
        <v>116</v>
      </c>
      <c r="C2" s="15"/>
      <c r="D2" s="15"/>
      <c r="E2" s="15"/>
      <c r="F2" s="16"/>
      <c r="G2" s="15"/>
      <c r="H2" s="15"/>
      <c r="I2" s="15"/>
      <c r="J2" s="22"/>
      <c r="K2" s="22"/>
    </row>
    <row r="3" spans="1:11" x14ac:dyDescent="0.25">
      <c r="A3" s="15"/>
      <c r="B3" s="15"/>
      <c r="C3" s="15" t="s">
        <v>115</v>
      </c>
      <c r="D3" s="15"/>
      <c r="E3" s="15"/>
      <c r="F3" s="16"/>
      <c r="G3" s="15"/>
      <c r="H3" s="15"/>
      <c r="I3" s="15"/>
      <c r="J3" s="22"/>
      <c r="K3" s="22"/>
    </row>
    <row r="4" spans="1:11" x14ac:dyDescent="0.25">
      <c r="A4" s="18"/>
      <c r="B4" s="18"/>
      <c r="C4" s="18"/>
      <c r="D4" s="18"/>
      <c r="E4" s="18" t="s">
        <v>75</v>
      </c>
      <c r="F4" s="19">
        <v>42991</v>
      </c>
      <c r="G4" s="18" t="s">
        <v>113</v>
      </c>
      <c r="H4" s="18"/>
      <c r="I4" s="18" t="s">
        <v>0</v>
      </c>
      <c r="J4" s="29">
        <v>1888</v>
      </c>
      <c r="K4" s="29"/>
    </row>
    <row r="5" spans="1:11" x14ac:dyDescent="0.25">
      <c r="A5" s="18"/>
      <c r="B5" s="18"/>
      <c r="C5" s="18"/>
      <c r="D5" s="18"/>
      <c r="E5" s="18" t="s">
        <v>75</v>
      </c>
      <c r="F5" s="19">
        <v>43000</v>
      </c>
      <c r="G5" s="18" t="s">
        <v>113</v>
      </c>
      <c r="H5" s="18"/>
      <c r="I5" s="18" t="s">
        <v>0</v>
      </c>
      <c r="J5" s="29">
        <v>1888</v>
      </c>
      <c r="K5" s="29"/>
    </row>
    <row r="6" spans="1:11" x14ac:dyDescent="0.25">
      <c r="A6" s="18"/>
      <c r="B6" s="18"/>
      <c r="C6" s="18"/>
      <c r="D6" s="18"/>
      <c r="E6" s="18" t="s">
        <v>75</v>
      </c>
      <c r="F6" s="19">
        <v>43052</v>
      </c>
      <c r="G6" s="18" t="s">
        <v>113</v>
      </c>
      <c r="H6" s="18"/>
      <c r="I6" s="18" t="s">
        <v>0</v>
      </c>
      <c r="J6" s="29">
        <v>1888.06</v>
      </c>
      <c r="K6" s="29"/>
    </row>
    <row r="7" spans="1:11" x14ac:dyDescent="0.25">
      <c r="A7" s="18"/>
      <c r="B7" s="18"/>
      <c r="C7" s="18"/>
      <c r="D7" s="18"/>
      <c r="E7" s="18" t="s">
        <v>75</v>
      </c>
      <c r="F7" s="19">
        <v>43059</v>
      </c>
      <c r="G7" s="18" t="s">
        <v>83</v>
      </c>
      <c r="H7" s="18"/>
      <c r="I7" s="18" t="s">
        <v>0</v>
      </c>
      <c r="J7" s="29">
        <v>9735</v>
      </c>
      <c r="K7" s="29"/>
    </row>
    <row r="8" spans="1:11" ht="15.75" thickBot="1" x14ac:dyDescent="0.3">
      <c r="A8" s="18"/>
      <c r="B8" s="18"/>
      <c r="C8" s="18"/>
      <c r="D8" s="18"/>
      <c r="E8" s="18" t="s">
        <v>114</v>
      </c>
      <c r="F8" s="19">
        <v>43082</v>
      </c>
      <c r="G8" s="18" t="s">
        <v>113</v>
      </c>
      <c r="H8" s="18"/>
      <c r="I8" s="18" t="s">
        <v>0</v>
      </c>
      <c r="J8" s="30"/>
      <c r="K8" s="30">
        <v>1888</v>
      </c>
    </row>
    <row r="9" spans="1:11" x14ac:dyDescent="0.25">
      <c r="A9" s="18"/>
      <c r="B9" s="18"/>
      <c r="C9" s="18" t="s">
        <v>112</v>
      </c>
      <c r="D9" s="18"/>
      <c r="E9" s="18"/>
      <c r="F9" s="19"/>
      <c r="G9" s="18"/>
      <c r="H9" s="18"/>
      <c r="I9" s="18"/>
      <c r="J9" s="29">
        <f>ROUND(SUM(J3:J8),5)</f>
        <v>15399.06</v>
      </c>
      <c r="K9" s="29">
        <f>ROUND(SUM(K3:K8),5)</f>
        <v>1888</v>
      </c>
    </row>
    <row r="10" spans="1:11" x14ac:dyDescent="0.25">
      <c r="A10" s="15"/>
      <c r="B10" s="15"/>
      <c r="C10" s="15" t="s">
        <v>111</v>
      </c>
      <c r="D10" s="15"/>
      <c r="E10" s="15"/>
      <c r="F10" s="16"/>
      <c r="G10" s="15"/>
      <c r="H10" s="15"/>
      <c r="I10" s="15"/>
      <c r="J10" s="22"/>
      <c r="K10" s="22"/>
    </row>
    <row r="11" spans="1:11" x14ac:dyDescent="0.25">
      <c r="A11" s="18"/>
      <c r="B11" s="18"/>
      <c r="C11" s="18"/>
      <c r="D11" s="18"/>
      <c r="E11" s="18" t="s">
        <v>75</v>
      </c>
      <c r="F11" s="19">
        <v>42964</v>
      </c>
      <c r="G11" s="18" t="s">
        <v>110</v>
      </c>
      <c r="H11" s="18"/>
      <c r="I11" s="18" t="s">
        <v>0</v>
      </c>
      <c r="J11" s="21">
        <v>123.56</v>
      </c>
      <c r="K11" s="21"/>
    </row>
    <row r="12" spans="1:11" x14ac:dyDescent="0.25">
      <c r="A12" s="18"/>
      <c r="B12" s="18"/>
      <c r="C12" s="18"/>
      <c r="D12" s="18"/>
      <c r="E12" s="18" t="s">
        <v>75</v>
      </c>
      <c r="F12" s="19">
        <v>42991</v>
      </c>
      <c r="G12" s="18" t="s">
        <v>109</v>
      </c>
      <c r="H12" s="18"/>
      <c r="I12" s="18" t="s">
        <v>0</v>
      </c>
      <c r="J12" s="21">
        <v>3360</v>
      </c>
      <c r="K12" s="21"/>
    </row>
    <row r="13" spans="1:11" x14ac:dyDescent="0.25">
      <c r="A13" s="18"/>
      <c r="B13" s="18"/>
      <c r="C13" s="18"/>
      <c r="D13" s="18"/>
      <c r="E13" s="18" t="s">
        <v>75</v>
      </c>
      <c r="F13" s="19">
        <v>43049</v>
      </c>
      <c r="G13" s="18" t="s">
        <v>109</v>
      </c>
      <c r="H13" s="18"/>
      <c r="I13" s="18" t="s">
        <v>0</v>
      </c>
      <c r="J13" s="21">
        <v>3360</v>
      </c>
      <c r="K13" s="21"/>
    </row>
    <row r="14" spans="1:11" x14ac:dyDescent="0.25">
      <c r="A14" s="18"/>
      <c r="B14" s="18"/>
      <c r="C14" s="18"/>
      <c r="D14" s="18"/>
      <c r="E14" s="18" t="s">
        <v>81</v>
      </c>
      <c r="F14" s="19">
        <v>43075</v>
      </c>
      <c r="G14" s="18" t="s">
        <v>108</v>
      </c>
      <c r="H14" s="18" t="s">
        <v>107</v>
      </c>
      <c r="I14" s="18" t="s">
        <v>1</v>
      </c>
      <c r="J14" s="21"/>
      <c r="K14" s="21">
        <v>45</v>
      </c>
    </row>
    <row r="15" spans="1:11" ht="15.75" thickBot="1" x14ac:dyDescent="0.3">
      <c r="A15" s="18"/>
      <c r="B15" s="18"/>
      <c r="C15" s="18"/>
      <c r="D15" s="18"/>
      <c r="E15" s="18" t="s">
        <v>81</v>
      </c>
      <c r="F15" s="19">
        <v>43088</v>
      </c>
      <c r="G15" s="18" t="s">
        <v>80</v>
      </c>
      <c r="H15" s="18" t="s">
        <v>106</v>
      </c>
      <c r="I15" s="18" t="s">
        <v>1</v>
      </c>
      <c r="J15" s="20"/>
      <c r="K15" s="20">
        <v>90</v>
      </c>
    </row>
    <row r="16" spans="1:11" ht="15.75" thickBot="1" x14ac:dyDescent="0.3">
      <c r="A16" s="18"/>
      <c r="B16" s="18"/>
      <c r="C16" s="18" t="s">
        <v>105</v>
      </c>
      <c r="D16" s="18"/>
      <c r="E16" s="18"/>
      <c r="F16" s="19"/>
      <c r="G16" s="18"/>
      <c r="H16" s="18"/>
      <c r="I16" s="18"/>
      <c r="J16" s="32">
        <f>ROUND(SUM(J10:J15),5)</f>
        <v>6843.56</v>
      </c>
      <c r="K16" s="24">
        <f>ROUND(SUM(K10:K15),5)</f>
        <v>135</v>
      </c>
    </row>
    <row r="17" spans="1:11" x14ac:dyDescent="0.25">
      <c r="A17" s="18"/>
      <c r="B17" s="18" t="s">
        <v>104</v>
      </c>
      <c r="C17" s="18"/>
      <c r="D17" s="18"/>
      <c r="E17" s="18"/>
      <c r="F17" s="19"/>
      <c r="G17" s="18"/>
      <c r="H17" s="18"/>
      <c r="I17" s="18"/>
      <c r="J17" s="21">
        <f>ROUND(J9+J16,5)</f>
        <v>22242.62</v>
      </c>
      <c r="K17" s="21">
        <f>ROUND(K9+K16,5)</f>
        <v>2023</v>
      </c>
    </row>
    <row r="18" spans="1:11" x14ac:dyDescent="0.25">
      <c r="A18" s="15"/>
      <c r="B18" s="15" t="s">
        <v>2</v>
      </c>
      <c r="C18" s="15"/>
      <c r="D18" s="15"/>
      <c r="E18" s="15"/>
      <c r="F18" s="16"/>
      <c r="G18" s="15"/>
      <c r="H18" s="15"/>
      <c r="I18" s="15"/>
      <c r="J18" s="22"/>
      <c r="K18" s="22"/>
    </row>
    <row r="19" spans="1:11" hidden="1" x14ac:dyDescent="0.25">
      <c r="A19" s="18"/>
      <c r="B19" s="18"/>
      <c r="C19" s="18"/>
      <c r="D19" s="18"/>
      <c r="E19" s="18" t="s">
        <v>75</v>
      </c>
      <c r="F19" s="19">
        <v>42766</v>
      </c>
      <c r="G19" s="18"/>
      <c r="H19" s="18"/>
      <c r="I19" s="18" t="s">
        <v>0</v>
      </c>
      <c r="J19" s="21">
        <v>7</v>
      </c>
      <c r="K19" s="21"/>
    </row>
    <row r="20" spans="1:11" hidden="1" x14ac:dyDescent="0.25">
      <c r="A20" s="18"/>
      <c r="B20" s="18"/>
      <c r="C20" s="18"/>
      <c r="D20" s="18"/>
      <c r="E20" s="18" t="s">
        <v>75</v>
      </c>
      <c r="F20" s="19">
        <v>42794</v>
      </c>
      <c r="G20" s="18"/>
      <c r="H20" s="18"/>
      <c r="I20" s="18" t="s">
        <v>0</v>
      </c>
      <c r="J20" s="21">
        <v>37</v>
      </c>
      <c r="K20" s="21"/>
    </row>
    <row r="21" spans="1:11" hidden="1" x14ac:dyDescent="0.25">
      <c r="A21" s="18"/>
      <c r="B21" s="18"/>
      <c r="C21" s="18"/>
      <c r="D21" s="18"/>
      <c r="E21" s="18" t="s">
        <v>75</v>
      </c>
      <c r="F21" s="19">
        <v>42825</v>
      </c>
      <c r="G21" s="18"/>
      <c r="H21" s="18"/>
      <c r="I21" s="18" t="s">
        <v>0</v>
      </c>
      <c r="J21" s="21">
        <v>0.5</v>
      </c>
      <c r="K21" s="21"/>
    </row>
    <row r="22" spans="1:11" hidden="1" x14ac:dyDescent="0.25">
      <c r="A22" s="18"/>
      <c r="B22" s="18"/>
      <c r="C22" s="18"/>
      <c r="D22" s="18"/>
      <c r="E22" s="18" t="s">
        <v>75</v>
      </c>
      <c r="F22" s="19">
        <v>42825</v>
      </c>
      <c r="G22" s="18"/>
      <c r="H22" s="18"/>
      <c r="I22" s="18" t="s">
        <v>0</v>
      </c>
      <c r="J22" s="21">
        <v>17</v>
      </c>
      <c r="K22" s="21"/>
    </row>
    <row r="23" spans="1:11" hidden="1" x14ac:dyDescent="0.25">
      <c r="A23" s="18"/>
      <c r="B23" s="18"/>
      <c r="C23" s="18"/>
      <c r="D23" s="18"/>
      <c r="E23" s="18" t="s">
        <v>75</v>
      </c>
      <c r="F23" s="19">
        <v>42853</v>
      </c>
      <c r="G23" s="18"/>
      <c r="H23" s="18"/>
      <c r="I23" s="18" t="s">
        <v>0</v>
      </c>
      <c r="J23" s="21">
        <v>17</v>
      </c>
      <c r="K23" s="21"/>
    </row>
    <row r="24" spans="1:11" hidden="1" x14ac:dyDescent="0.25">
      <c r="A24" s="18"/>
      <c r="B24" s="18"/>
      <c r="C24" s="18"/>
      <c r="D24" s="18"/>
      <c r="E24" s="18" t="s">
        <v>75</v>
      </c>
      <c r="F24" s="19">
        <v>42859</v>
      </c>
      <c r="G24" s="18"/>
      <c r="H24" s="18"/>
      <c r="I24" s="18" t="s">
        <v>0</v>
      </c>
      <c r="J24" s="21">
        <v>1.5</v>
      </c>
      <c r="K24" s="21"/>
    </row>
    <row r="25" spans="1:11" hidden="1" x14ac:dyDescent="0.25">
      <c r="A25" s="18"/>
      <c r="B25" s="18"/>
      <c r="C25" s="18"/>
      <c r="D25" s="18"/>
      <c r="E25" s="18" t="s">
        <v>75</v>
      </c>
      <c r="F25" s="19">
        <v>42886</v>
      </c>
      <c r="G25" s="18"/>
      <c r="H25" s="18"/>
      <c r="I25" s="18" t="s">
        <v>0</v>
      </c>
      <c r="J25" s="21">
        <v>7</v>
      </c>
      <c r="K25" s="21"/>
    </row>
    <row r="26" spans="1:11" hidden="1" x14ac:dyDescent="0.25">
      <c r="A26" s="18"/>
      <c r="B26" s="18"/>
      <c r="C26" s="18"/>
      <c r="D26" s="18"/>
      <c r="E26" s="18" t="s">
        <v>75</v>
      </c>
      <c r="F26" s="19">
        <v>42898</v>
      </c>
      <c r="G26" s="18"/>
      <c r="H26" s="18"/>
      <c r="I26" s="18" t="s">
        <v>0</v>
      </c>
      <c r="J26" s="21">
        <v>3.35</v>
      </c>
      <c r="K26" s="21"/>
    </row>
    <row r="27" spans="1:11" hidden="1" x14ac:dyDescent="0.25">
      <c r="A27" s="18"/>
      <c r="B27" s="18"/>
      <c r="C27" s="18"/>
      <c r="D27" s="18"/>
      <c r="E27" s="18" t="s">
        <v>75</v>
      </c>
      <c r="F27" s="19">
        <v>42916</v>
      </c>
      <c r="G27" s="18"/>
      <c r="H27" s="18"/>
      <c r="I27" s="18" t="s">
        <v>0</v>
      </c>
      <c r="J27" s="21">
        <v>7</v>
      </c>
      <c r="K27" s="21"/>
    </row>
    <row r="28" spans="1:11" hidden="1" x14ac:dyDescent="0.25">
      <c r="A28" s="18"/>
      <c r="B28" s="18"/>
      <c r="C28" s="18"/>
      <c r="D28" s="18"/>
      <c r="E28" s="18" t="s">
        <v>75</v>
      </c>
      <c r="F28" s="19">
        <v>42936</v>
      </c>
      <c r="G28" s="18"/>
      <c r="H28" s="18"/>
      <c r="I28" s="18" t="s">
        <v>0</v>
      </c>
      <c r="J28" s="21">
        <v>3.35</v>
      </c>
      <c r="K28" s="21"/>
    </row>
    <row r="29" spans="1:11" hidden="1" x14ac:dyDescent="0.25">
      <c r="A29" s="18"/>
      <c r="B29" s="18"/>
      <c r="C29" s="18"/>
      <c r="D29" s="18"/>
      <c r="E29" s="18" t="s">
        <v>75</v>
      </c>
      <c r="F29" s="19">
        <v>42947</v>
      </c>
      <c r="G29" s="18"/>
      <c r="H29" s="18"/>
      <c r="I29" s="18" t="s">
        <v>0</v>
      </c>
      <c r="J29" s="21">
        <v>7</v>
      </c>
      <c r="K29" s="21"/>
    </row>
    <row r="30" spans="1:11" hidden="1" x14ac:dyDescent="0.25">
      <c r="A30" s="18"/>
      <c r="B30" s="18"/>
      <c r="C30" s="18"/>
      <c r="D30" s="18"/>
      <c r="E30" s="18" t="s">
        <v>75</v>
      </c>
      <c r="F30" s="19">
        <v>42975</v>
      </c>
      <c r="G30" s="18"/>
      <c r="H30" s="18"/>
      <c r="I30" s="18" t="s">
        <v>0</v>
      </c>
      <c r="J30" s="21">
        <v>76.2</v>
      </c>
      <c r="K30" s="21"/>
    </row>
    <row r="31" spans="1:11" hidden="1" x14ac:dyDescent="0.25">
      <c r="A31" s="18"/>
      <c r="B31" s="18"/>
      <c r="C31" s="18"/>
      <c r="D31" s="18"/>
      <c r="E31" s="18" t="s">
        <v>75</v>
      </c>
      <c r="F31" s="19">
        <v>42978</v>
      </c>
      <c r="G31" s="18"/>
      <c r="H31" s="18"/>
      <c r="I31" s="18" t="s">
        <v>0</v>
      </c>
      <c r="J31" s="21">
        <v>3.35</v>
      </c>
      <c r="K31" s="21"/>
    </row>
    <row r="32" spans="1:11" hidden="1" x14ac:dyDescent="0.25">
      <c r="A32" s="18"/>
      <c r="B32" s="18"/>
      <c r="C32" s="18"/>
      <c r="D32" s="18"/>
      <c r="E32" s="18" t="s">
        <v>75</v>
      </c>
      <c r="F32" s="19">
        <v>42978</v>
      </c>
      <c r="G32" s="18"/>
      <c r="H32" s="18"/>
      <c r="I32" s="18" t="s">
        <v>0</v>
      </c>
      <c r="J32" s="21">
        <v>7</v>
      </c>
      <c r="K32" s="21"/>
    </row>
    <row r="33" spans="1:11" hidden="1" x14ac:dyDescent="0.25">
      <c r="A33" s="18"/>
      <c r="B33" s="18"/>
      <c r="C33" s="18"/>
      <c r="D33" s="18"/>
      <c r="E33" s="18" t="s">
        <v>75</v>
      </c>
      <c r="F33" s="19">
        <v>43007</v>
      </c>
      <c r="G33" s="18"/>
      <c r="H33" s="18"/>
      <c r="I33" s="18" t="s">
        <v>0</v>
      </c>
      <c r="J33" s="21">
        <v>7</v>
      </c>
      <c r="K33" s="21"/>
    </row>
    <row r="34" spans="1:11" hidden="1" x14ac:dyDescent="0.25">
      <c r="A34" s="18"/>
      <c r="B34" s="18"/>
      <c r="C34" s="18"/>
      <c r="D34" s="18"/>
      <c r="E34" s="18" t="s">
        <v>75</v>
      </c>
      <c r="F34" s="19">
        <v>43039</v>
      </c>
      <c r="G34" s="18"/>
      <c r="H34" s="18"/>
      <c r="I34" s="18" t="s">
        <v>0</v>
      </c>
      <c r="J34" s="21">
        <v>7</v>
      </c>
      <c r="K34" s="21"/>
    </row>
    <row r="35" spans="1:11" hidden="1" x14ac:dyDescent="0.25">
      <c r="A35" s="18"/>
      <c r="B35" s="18"/>
      <c r="C35" s="18"/>
      <c r="D35" s="18"/>
      <c r="E35" s="18" t="s">
        <v>75</v>
      </c>
      <c r="F35" s="19">
        <v>43047</v>
      </c>
      <c r="G35" s="18"/>
      <c r="H35" s="18"/>
      <c r="I35" s="18" t="s">
        <v>0</v>
      </c>
      <c r="J35" s="21">
        <v>3.35</v>
      </c>
      <c r="K35" s="21"/>
    </row>
    <row r="36" spans="1:11" hidden="1" x14ac:dyDescent="0.25">
      <c r="A36" s="18"/>
      <c r="B36" s="18"/>
      <c r="C36" s="18"/>
      <c r="D36" s="18"/>
      <c r="E36" s="18" t="s">
        <v>75</v>
      </c>
      <c r="F36" s="19">
        <v>43048</v>
      </c>
      <c r="G36" s="18"/>
      <c r="H36" s="18"/>
      <c r="I36" s="18" t="s">
        <v>0</v>
      </c>
      <c r="J36" s="21">
        <v>7.2</v>
      </c>
      <c r="K36" s="21"/>
    </row>
    <row r="37" spans="1:11" hidden="1" x14ac:dyDescent="0.25">
      <c r="A37" s="18"/>
      <c r="B37" s="18"/>
      <c r="C37" s="18"/>
      <c r="D37" s="18"/>
      <c r="E37" s="18" t="s">
        <v>75</v>
      </c>
      <c r="F37" s="19">
        <v>43049</v>
      </c>
      <c r="G37" s="18"/>
      <c r="H37" s="18"/>
      <c r="I37" s="18" t="s">
        <v>0</v>
      </c>
      <c r="J37" s="21">
        <v>3.35</v>
      </c>
      <c r="K37" s="21"/>
    </row>
    <row r="38" spans="1:11" hidden="1" x14ac:dyDescent="0.25">
      <c r="A38" s="18"/>
      <c r="B38" s="18"/>
      <c r="C38" s="18"/>
      <c r="D38" s="18"/>
      <c r="E38" s="18" t="s">
        <v>75</v>
      </c>
      <c r="F38" s="19">
        <v>43060</v>
      </c>
      <c r="G38" s="18"/>
      <c r="H38" s="18"/>
      <c r="I38" s="18" t="s">
        <v>0</v>
      </c>
      <c r="J38" s="21">
        <v>40.549999999999997</v>
      </c>
      <c r="K38" s="21"/>
    </row>
    <row r="39" spans="1:11" hidden="1" x14ac:dyDescent="0.25">
      <c r="A39" s="18"/>
      <c r="B39" s="18"/>
      <c r="C39" s="18"/>
      <c r="D39" s="18"/>
      <c r="E39" s="18" t="s">
        <v>75</v>
      </c>
      <c r="F39" s="19">
        <v>43069</v>
      </c>
      <c r="G39" s="18"/>
      <c r="H39" s="18"/>
      <c r="I39" s="18" t="s">
        <v>0</v>
      </c>
      <c r="J39" s="21">
        <v>7</v>
      </c>
      <c r="K39" s="21"/>
    </row>
    <row r="40" spans="1:11" hidden="1" x14ac:dyDescent="0.25">
      <c r="A40" s="18"/>
      <c r="B40" s="18"/>
      <c r="C40" s="18"/>
      <c r="D40" s="18"/>
      <c r="E40" s="18" t="s">
        <v>75</v>
      </c>
      <c r="F40" s="19">
        <v>43076</v>
      </c>
      <c r="G40" s="18"/>
      <c r="H40" s="18"/>
      <c r="I40" s="18" t="s">
        <v>0</v>
      </c>
      <c r="J40" s="21">
        <v>13.23</v>
      </c>
      <c r="K40" s="21"/>
    </row>
    <row r="41" spans="1:11" hidden="1" x14ac:dyDescent="0.25">
      <c r="A41" s="18"/>
      <c r="B41" s="18"/>
      <c r="C41" s="18"/>
      <c r="D41" s="18"/>
      <c r="E41" s="18" t="s">
        <v>75</v>
      </c>
      <c r="F41" s="19">
        <v>43077</v>
      </c>
      <c r="G41" s="18"/>
      <c r="H41" s="18"/>
      <c r="I41" s="18" t="s">
        <v>0</v>
      </c>
      <c r="J41" s="21">
        <v>1.65</v>
      </c>
      <c r="K41" s="21"/>
    </row>
    <row r="42" spans="1:11" hidden="1" x14ac:dyDescent="0.25">
      <c r="A42" s="18"/>
      <c r="B42" s="18"/>
      <c r="C42" s="18"/>
      <c r="D42" s="18"/>
      <c r="E42" s="18" t="s">
        <v>75</v>
      </c>
      <c r="F42" s="19">
        <v>43090</v>
      </c>
      <c r="G42" s="18"/>
      <c r="H42" s="18"/>
      <c r="I42" s="18" t="s">
        <v>0</v>
      </c>
      <c r="J42" s="21">
        <v>3.04</v>
      </c>
      <c r="K42" s="21"/>
    </row>
    <row r="43" spans="1:11" ht="15.75" hidden="1" thickBot="1" x14ac:dyDescent="0.3">
      <c r="A43" s="18"/>
      <c r="B43" s="18"/>
      <c r="C43" s="18"/>
      <c r="D43" s="18"/>
      <c r="E43" s="18" t="s">
        <v>75</v>
      </c>
      <c r="F43" s="19">
        <v>43098</v>
      </c>
      <c r="G43" s="18"/>
      <c r="H43" s="18"/>
      <c r="I43" s="18" t="s">
        <v>0</v>
      </c>
      <c r="J43" s="23">
        <v>7</v>
      </c>
      <c r="K43" s="23"/>
    </row>
    <row r="44" spans="1:11" x14ac:dyDescent="0.25">
      <c r="A44" s="18"/>
      <c r="B44" s="18" t="s">
        <v>103</v>
      </c>
      <c r="C44" s="18"/>
      <c r="D44" s="18"/>
      <c r="E44" s="18"/>
      <c r="F44" s="19"/>
      <c r="G44" s="18"/>
      <c r="H44" s="18"/>
      <c r="I44" s="18"/>
      <c r="J44" s="21">
        <f>ROUND(SUM(J18:J43),5)</f>
        <v>294.62</v>
      </c>
      <c r="K44" s="21">
        <f>ROUND(SUM(K18:K43),5)</f>
        <v>0</v>
      </c>
    </row>
    <row r="45" spans="1:11" x14ac:dyDescent="0.25">
      <c r="A45" s="15"/>
      <c r="B45" s="15" t="s">
        <v>102</v>
      </c>
      <c r="C45" s="15"/>
      <c r="D45" s="15"/>
      <c r="E45" s="15"/>
      <c r="F45" s="16"/>
      <c r="G45" s="15"/>
      <c r="H45" s="15"/>
      <c r="I45" s="15"/>
      <c r="J45" s="22"/>
      <c r="K45" s="22"/>
    </row>
    <row r="46" spans="1:11" ht="15.75" thickBot="1" x14ac:dyDescent="0.3">
      <c r="A46" s="25"/>
      <c r="B46" s="25"/>
      <c r="C46" s="25"/>
      <c r="D46" s="18"/>
      <c r="E46" s="18" t="s">
        <v>75</v>
      </c>
      <c r="F46" s="19">
        <v>43021</v>
      </c>
      <c r="G46" s="18" t="s">
        <v>101</v>
      </c>
      <c r="H46" s="18"/>
      <c r="I46" s="18" t="s">
        <v>0</v>
      </c>
      <c r="J46" s="23">
        <v>439</v>
      </c>
      <c r="K46" s="23"/>
    </row>
    <row r="47" spans="1:11" x14ac:dyDescent="0.25">
      <c r="A47" s="18"/>
      <c r="B47" s="18" t="s">
        <v>100</v>
      </c>
      <c r="C47" s="18"/>
      <c r="D47" s="18"/>
      <c r="E47" s="18"/>
      <c r="F47" s="19"/>
      <c r="G47" s="18"/>
      <c r="H47" s="18"/>
      <c r="I47" s="18"/>
      <c r="J47" s="29">
        <f>ROUND(SUM(J45:J46),5)</f>
        <v>439</v>
      </c>
      <c r="K47" s="21">
        <f>ROUND(SUM(K45:K46),5)</f>
        <v>0</v>
      </c>
    </row>
    <row r="48" spans="1:11" x14ac:dyDescent="0.25">
      <c r="A48" s="15"/>
      <c r="B48" s="15" t="s">
        <v>3</v>
      </c>
      <c r="C48" s="15"/>
      <c r="D48" s="15"/>
      <c r="E48" s="15"/>
      <c r="F48" s="16"/>
      <c r="G48" s="15"/>
      <c r="H48" s="15"/>
      <c r="I48" s="15"/>
      <c r="J48" s="22"/>
      <c r="K48" s="22"/>
    </row>
    <row r="49" spans="1:11" ht="15.75" thickBot="1" x14ac:dyDescent="0.3">
      <c r="A49" s="25"/>
      <c r="B49" s="25"/>
      <c r="C49" s="25"/>
      <c r="D49" s="18"/>
      <c r="E49" s="18" t="s">
        <v>75</v>
      </c>
      <c r="F49" s="19">
        <v>42781</v>
      </c>
      <c r="G49" s="18" t="s">
        <v>99</v>
      </c>
      <c r="H49" s="18"/>
      <c r="I49" s="18" t="s">
        <v>0</v>
      </c>
      <c r="J49" s="23">
        <v>300</v>
      </c>
      <c r="K49" s="23"/>
    </row>
    <row r="50" spans="1:11" x14ac:dyDescent="0.25">
      <c r="A50" s="18"/>
      <c r="B50" s="18" t="s">
        <v>98</v>
      </c>
      <c r="C50" s="18"/>
      <c r="D50" s="18"/>
      <c r="E50" s="18"/>
      <c r="F50" s="19"/>
      <c r="G50" s="18"/>
      <c r="H50" s="18"/>
      <c r="I50" s="18"/>
      <c r="J50" s="29">
        <f>ROUND(SUM(J48:J49),5)</f>
        <v>300</v>
      </c>
      <c r="K50" s="21">
        <f>ROUND(SUM(K48:K49),5)</f>
        <v>0</v>
      </c>
    </row>
    <row r="51" spans="1:11" x14ac:dyDescent="0.25">
      <c r="A51" s="15"/>
      <c r="B51" s="15" t="s">
        <v>4</v>
      </c>
      <c r="C51" s="15"/>
      <c r="D51" s="15"/>
      <c r="E51" s="15"/>
      <c r="F51" s="16"/>
      <c r="G51" s="15"/>
      <c r="H51" s="15"/>
      <c r="I51" s="15"/>
      <c r="J51" s="22"/>
      <c r="K51" s="22"/>
    </row>
    <row r="52" spans="1:11" x14ac:dyDescent="0.25">
      <c r="A52" s="15"/>
      <c r="B52" s="15"/>
      <c r="C52" s="15" t="s">
        <v>97</v>
      </c>
      <c r="D52" s="15"/>
      <c r="E52" s="15"/>
      <c r="F52" s="16"/>
      <c r="G52" s="15"/>
      <c r="H52" s="15"/>
      <c r="I52" s="15"/>
      <c r="J52" s="22"/>
      <c r="K52" s="22"/>
    </row>
    <row r="53" spans="1:11" x14ac:dyDescent="0.25">
      <c r="A53" s="18"/>
      <c r="B53" s="18"/>
      <c r="C53" s="18"/>
      <c r="D53" s="18"/>
      <c r="E53" s="18" t="s">
        <v>75</v>
      </c>
      <c r="F53" s="19">
        <v>43012</v>
      </c>
      <c r="G53" s="18" t="s">
        <v>96</v>
      </c>
      <c r="H53" s="18"/>
      <c r="I53" s="18" t="s">
        <v>0</v>
      </c>
      <c r="J53" s="21">
        <v>1131</v>
      </c>
      <c r="K53" s="21"/>
    </row>
    <row r="54" spans="1:11" ht="15.75" thickBot="1" x14ac:dyDescent="0.3">
      <c r="A54" s="18"/>
      <c r="B54" s="18"/>
      <c r="C54" s="18"/>
      <c r="D54" s="18"/>
      <c r="E54" s="18" t="s">
        <v>75</v>
      </c>
      <c r="F54" s="19">
        <v>43067</v>
      </c>
      <c r="G54" s="18" t="s">
        <v>96</v>
      </c>
      <c r="H54" s="18"/>
      <c r="I54" s="18" t="s">
        <v>0</v>
      </c>
      <c r="J54" s="23">
        <v>545</v>
      </c>
      <c r="K54" s="23"/>
    </row>
    <row r="55" spans="1:11" x14ac:dyDescent="0.25">
      <c r="A55" s="18"/>
      <c r="B55" s="18"/>
      <c r="C55" s="18" t="s">
        <v>95</v>
      </c>
      <c r="D55" s="18"/>
      <c r="E55" s="18"/>
      <c r="F55" s="19"/>
      <c r="G55" s="18"/>
      <c r="H55" s="18"/>
      <c r="I55" s="18"/>
      <c r="J55" s="29">
        <f>ROUND(SUM(J52:J54),5)</f>
        <v>1676</v>
      </c>
      <c r="K55" s="21">
        <f>ROUND(SUM(K52:K54),5)</f>
        <v>0</v>
      </c>
    </row>
    <row r="56" spans="1:11" x14ac:dyDescent="0.25">
      <c r="A56" s="15"/>
      <c r="B56" s="15"/>
      <c r="C56" s="15" t="s">
        <v>5</v>
      </c>
      <c r="D56" s="15"/>
      <c r="E56" s="15"/>
      <c r="F56" s="16"/>
      <c r="G56" s="15"/>
      <c r="H56" s="15"/>
      <c r="I56" s="15"/>
      <c r="J56" s="22"/>
      <c r="K56" s="22"/>
    </row>
    <row r="57" spans="1:11" x14ac:dyDescent="0.25">
      <c r="A57" s="18"/>
      <c r="B57" s="18"/>
      <c r="C57" s="18"/>
      <c r="D57" s="18"/>
      <c r="E57" s="18" t="s">
        <v>75</v>
      </c>
      <c r="F57" s="19">
        <v>42816</v>
      </c>
      <c r="G57" s="18" t="s">
        <v>94</v>
      </c>
      <c r="H57" s="18"/>
      <c r="I57" s="18" t="s">
        <v>0</v>
      </c>
      <c r="J57" s="21">
        <v>275</v>
      </c>
      <c r="K57" s="21"/>
    </row>
    <row r="58" spans="1:11" x14ac:dyDescent="0.25">
      <c r="A58" s="18"/>
      <c r="B58" s="18"/>
      <c r="C58" s="18"/>
      <c r="D58" s="18"/>
      <c r="E58" s="18" t="s">
        <v>75</v>
      </c>
      <c r="F58" s="19">
        <v>42838</v>
      </c>
      <c r="G58" s="18" t="s">
        <v>94</v>
      </c>
      <c r="H58" s="18"/>
      <c r="I58" s="18" t="s">
        <v>0</v>
      </c>
      <c r="J58" s="21">
        <v>175</v>
      </c>
      <c r="K58" s="21"/>
    </row>
    <row r="59" spans="1:11" x14ac:dyDescent="0.25">
      <c r="A59" s="18"/>
      <c r="B59" s="18"/>
      <c r="C59" s="18"/>
      <c r="D59" s="18"/>
      <c r="E59" s="18" t="s">
        <v>75</v>
      </c>
      <c r="F59" s="19">
        <v>42950</v>
      </c>
      <c r="G59" s="18" t="s">
        <v>94</v>
      </c>
      <c r="H59" s="18"/>
      <c r="I59" s="18" t="s">
        <v>0</v>
      </c>
      <c r="J59" s="21">
        <v>112.5</v>
      </c>
      <c r="K59" s="21"/>
    </row>
    <row r="60" spans="1:11" x14ac:dyDescent="0.25">
      <c r="A60" s="18"/>
      <c r="B60" s="18"/>
      <c r="C60" s="18"/>
      <c r="D60" s="18"/>
      <c r="E60" s="18" t="s">
        <v>75</v>
      </c>
      <c r="F60" s="19">
        <v>43024</v>
      </c>
      <c r="G60" s="18" t="s">
        <v>94</v>
      </c>
      <c r="H60" s="18"/>
      <c r="I60" s="18" t="s">
        <v>0</v>
      </c>
      <c r="J60" s="21">
        <v>150</v>
      </c>
      <c r="K60" s="21"/>
    </row>
    <row r="61" spans="1:11" ht="15.75" thickBot="1" x14ac:dyDescent="0.3">
      <c r="A61" s="18"/>
      <c r="B61" s="18"/>
      <c r="C61" s="18"/>
      <c r="D61" s="18"/>
      <c r="E61" s="18" t="s">
        <v>75</v>
      </c>
      <c r="F61" s="19">
        <v>43075</v>
      </c>
      <c r="G61" s="18" t="s">
        <v>94</v>
      </c>
      <c r="H61" s="18"/>
      <c r="I61" s="18" t="s">
        <v>0</v>
      </c>
      <c r="J61" s="23">
        <v>75</v>
      </c>
      <c r="K61" s="23"/>
    </row>
    <row r="62" spans="1:11" x14ac:dyDescent="0.25">
      <c r="A62" s="18"/>
      <c r="B62" s="18"/>
      <c r="C62" s="18" t="s">
        <v>93</v>
      </c>
      <c r="D62" s="18"/>
      <c r="E62" s="18"/>
      <c r="F62" s="19"/>
      <c r="G62" s="18"/>
      <c r="H62" s="18"/>
      <c r="I62" s="18"/>
      <c r="J62" s="29">
        <f>ROUND(SUM(J56:J61),5)</f>
        <v>787.5</v>
      </c>
      <c r="K62" s="21">
        <f>ROUND(SUM(K56:K61),5)</f>
        <v>0</v>
      </c>
    </row>
    <row r="63" spans="1:11" x14ac:dyDescent="0.25">
      <c r="A63" s="15"/>
      <c r="B63" s="15"/>
      <c r="C63" s="15" t="s">
        <v>6</v>
      </c>
      <c r="D63" s="15"/>
      <c r="E63" s="15"/>
      <c r="F63" s="16"/>
      <c r="G63" s="15"/>
      <c r="H63" s="15"/>
      <c r="I63" s="15"/>
      <c r="J63" s="22"/>
      <c r="K63" s="22"/>
    </row>
    <row r="64" spans="1:11" x14ac:dyDescent="0.25">
      <c r="A64" s="18"/>
      <c r="B64" s="18"/>
      <c r="C64" s="18"/>
      <c r="D64" s="18"/>
      <c r="E64" s="18" t="s">
        <v>75</v>
      </c>
      <c r="F64" s="19">
        <v>42859</v>
      </c>
      <c r="G64" s="18" t="s">
        <v>92</v>
      </c>
      <c r="H64" s="18"/>
      <c r="I64" s="18" t="s">
        <v>0</v>
      </c>
      <c r="J64" s="21">
        <v>2800</v>
      </c>
      <c r="K64" s="21"/>
    </row>
    <row r="65" spans="1:11" x14ac:dyDescent="0.25">
      <c r="A65" s="18"/>
      <c r="B65" s="18"/>
      <c r="C65" s="18"/>
      <c r="D65" s="18"/>
      <c r="E65" s="18" t="s">
        <v>75</v>
      </c>
      <c r="F65" s="19">
        <v>42859</v>
      </c>
      <c r="G65" s="18" t="s">
        <v>91</v>
      </c>
      <c r="H65" s="18"/>
      <c r="I65" s="18" t="s">
        <v>0</v>
      </c>
      <c r="J65" s="21">
        <v>600</v>
      </c>
      <c r="K65" s="21"/>
    </row>
    <row r="66" spans="1:11" x14ac:dyDescent="0.25">
      <c r="A66" s="18"/>
      <c r="B66" s="18"/>
      <c r="C66" s="18"/>
      <c r="D66" s="18"/>
      <c r="E66" s="18" t="s">
        <v>75</v>
      </c>
      <c r="F66" s="19">
        <v>42940</v>
      </c>
      <c r="G66" s="18" t="s">
        <v>91</v>
      </c>
      <c r="H66" s="18"/>
      <c r="I66" s="18" t="s">
        <v>0</v>
      </c>
      <c r="J66" s="21">
        <v>493.73</v>
      </c>
      <c r="K66" s="21"/>
    </row>
    <row r="67" spans="1:11" x14ac:dyDescent="0.25">
      <c r="A67" s="18"/>
      <c r="B67" s="18"/>
      <c r="C67" s="18"/>
      <c r="D67" s="18"/>
      <c r="E67" s="18" t="s">
        <v>75</v>
      </c>
      <c r="F67" s="19">
        <v>42976</v>
      </c>
      <c r="G67" s="18" t="s">
        <v>92</v>
      </c>
      <c r="H67" s="18"/>
      <c r="I67" s="18" t="s">
        <v>0</v>
      </c>
      <c r="J67" s="21">
        <v>2080</v>
      </c>
      <c r="K67" s="21"/>
    </row>
    <row r="68" spans="1:11" x14ac:dyDescent="0.25">
      <c r="A68" s="18"/>
      <c r="B68" s="18"/>
      <c r="C68" s="18"/>
      <c r="D68" s="18"/>
      <c r="E68" s="18" t="s">
        <v>75</v>
      </c>
      <c r="F68" s="19">
        <v>43034</v>
      </c>
      <c r="G68" s="18" t="s">
        <v>91</v>
      </c>
      <c r="H68" s="18"/>
      <c r="I68" s="18" t="s">
        <v>0</v>
      </c>
      <c r="J68" s="21">
        <v>2716</v>
      </c>
      <c r="K68" s="21"/>
    </row>
    <row r="69" spans="1:11" ht="15.75" thickBot="1" x14ac:dyDescent="0.3">
      <c r="A69" s="18"/>
      <c r="B69" s="18"/>
      <c r="C69" s="18"/>
      <c r="D69" s="18"/>
      <c r="E69" s="18" t="s">
        <v>75</v>
      </c>
      <c r="F69" s="19">
        <v>43095</v>
      </c>
      <c r="G69" s="18" t="s">
        <v>91</v>
      </c>
      <c r="H69" s="18"/>
      <c r="I69" s="18" t="s">
        <v>0</v>
      </c>
      <c r="J69" s="23">
        <v>1475</v>
      </c>
      <c r="K69" s="23"/>
    </row>
    <row r="70" spans="1:11" x14ac:dyDescent="0.25">
      <c r="A70" s="18"/>
      <c r="B70" s="18"/>
      <c r="C70" s="18" t="s">
        <v>90</v>
      </c>
      <c r="D70" s="18"/>
      <c r="E70" s="18"/>
      <c r="F70" s="19"/>
      <c r="G70" s="18"/>
      <c r="H70" s="18"/>
      <c r="I70" s="18"/>
      <c r="J70" s="29">
        <f>ROUND(SUM(J63:J69),5)</f>
        <v>10164.73</v>
      </c>
      <c r="K70" s="21">
        <f>ROUND(SUM(K63:K69),5)</f>
        <v>0</v>
      </c>
    </row>
    <row r="71" spans="1:11" x14ac:dyDescent="0.25">
      <c r="A71" s="15"/>
      <c r="B71" s="15"/>
      <c r="C71" s="15" t="s">
        <v>7</v>
      </c>
      <c r="D71" s="15"/>
      <c r="E71" s="15"/>
      <c r="F71" s="16"/>
      <c r="G71" s="15"/>
      <c r="H71" s="15"/>
      <c r="I71" s="15"/>
      <c r="J71" s="22"/>
      <c r="K71" s="22"/>
    </row>
    <row r="72" spans="1:11" x14ac:dyDescent="0.25">
      <c r="A72" s="18"/>
      <c r="B72" s="18"/>
      <c r="C72" s="18"/>
      <c r="D72" s="18"/>
      <c r="E72" s="18" t="s">
        <v>75</v>
      </c>
      <c r="F72" s="19">
        <v>42837</v>
      </c>
      <c r="G72" s="18" t="s">
        <v>88</v>
      </c>
      <c r="H72" s="18"/>
      <c r="I72" s="18" t="s">
        <v>0</v>
      </c>
      <c r="J72" s="21">
        <v>1000</v>
      </c>
      <c r="K72" s="21"/>
    </row>
    <row r="73" spans="1:11" x14ac:dyDescent="0.25">
      <c r="A73" s="18"/>
      <c r="B73" s="18"/>
      <c r="C73" s="18"/>
      <c r="D73" s="18"/>
      <c r="E73" s="18" t="s">
        <v>75</v>
      </c>
      <c r="F73" s="19">
        <v>42993</v>
      </c>
      <c r="G73" s="18" t="s">
        <v>88</v>
      </c>
      <c r="H73" s="18"/>
      <c r="I73" s="18" t="s">
        <v>0</v>
      </c>
      <c r="J73" s="21">
        <v>1000</v>
      </c>
      <c r="K73" s="21"/>
    </row>
    <row r="74" spans="1:11" x14ac:dyDescent="0.25">
      <c r="A74" s="18"/>
      <c r="B74" s="18"/>
      <c r="C74" s="18"/>
      <c r="D74" s="18"/>
      <c r="E74" s="18" t="s">
        <v>75</v>
      </c>
      <c r="F74" s="19">
        <v>43024</v>
      </c>
      <c r="G74" s="18" t="s">
        <v>88</v>
      </c>
      <c r="H74" s="18"/>
      <c r="I74" s="18" t="s">
        <v>0</v>
      </c>
      <c r="J74" s="21">
        <v>603</v>
      </c>
      <c r="K74" s="21"/>
    </row>
    <row r="75" spans="1:11" x14ac:dyDescent="0.25">
      <c r="A75" s="18"/>
      <c r="B75" s="18"/>
      <c r="C75" s="18"/>
      <c r="D75" s="18"/>
      <c r="E75" s="18" t="s">
        <v>75</v>
      </c>
      <c r="F75" s="19">
        <v>43056</v>
      </c>
      <c r="G75" s="18" t="s">
        <v>88</v>
      </c>
      <c r="H75" s="18"/>
      <c r="I75" s="18" t="s">
        <v>0</v>
      </c>
      <c r="J75" s="21">
        <v>294</v>
      </c>
      <c r="K75" s="21"/>
    </row>
    <row r="76" spans="1:11" x14ac:dyDescent="0.25">
      <c r="A76" s="18"/>
      <c r="B76" s="18"/>
      <c r="C76" s="18"/>
      <c r="D76" s="18"/>
      <c r="E76" s="18" t="s">
        <v>75</v>
      </c>
      <c r="F76" s="19">
        <v>43073</v>
      </c>
      <c r="G76" s="18" t="s">
        <v>89</v>
      </c>
      <c r="H76" s="18"/>
      <c r="I76" s="18" t="s">
        <v>0</v>
      </c>
      <c r="J76" s="21">
        <v>1536.25</v>
      </c>
      <c r="K76" s="21"/>
    </row>
    <row r="77" spans="1:11" ht="15.75" thickBot="1" x14ac:dyDescent="0.3">
      <c r="A77" s="18"/>
      <c r="B77" s="18"/>
      <c r="C77" s="18"/>
      <c r="D77" s="18"/>
      <c r="E77" s="18" t="s">
        <v>75</v>
      </c>
      <c r="F77" s="19">
        <v>43098</v>
      </c>
      <c r="G77" s="18" t="s">
        <v>88</v>
      </c>
      <c r="H77" s="18"/>
      <c r="I77" s="18" t="s">
        <v>0</v>
      </c>
      <c r="J77" s="20">
        <v>672</v>
      </c>
      <c r="K77" s="20"/>
    </row>
    <row r="78" spans="1:11" ht="15.75" thickBot="1" x14ac:dyDescent="0.3">
      <c r="A78" s="18"/>
      <c r="B78" s="18"/>
      <c r="C78" s="18" t="s">
        <v>87</v>
      </c>
      <c r="D78" s="18"/>
      <c r="E78" s="18"/>
      <c r="F78" s="19"/>
      <c r="G78" s="18"/>
      <c r="H78" s="18"/>
      <c r="I78" s="18"/>
      <c r="J78" s="32">
        <f>ROUND(SUM(J71:J77),5)</f>
        <v>5105.25</v>
      </c>
      <c r="K78" s="24">
        <f>ROUND(SUM(K71:K77),5)</f>
        <v>0</v>
      </c>
    </row>
    <row r="79" spans="1:11" x14ac:dyDescent="0.25">
      <c r="A79" s="18"/>
      <c r="B79" s="18" t="s">
        <v>8</v>
      </c>
      <c r="C79" s="18"/>
      <c r="D79" s="18"/>
      <c r="E79" s="18"/>
      <c r="F79" s="19"/>
      <c r="G79" s="18"/>
      <c r="H79" s="18"/>
      <c r="I79" s="18"/>
      <c r="J79" s="21">
        <f>ROUND(J55+J62+J70+J78,5)</f>
        <v>17733.48</v>
      </c>
      <c r="K79" s="21">
        <f>ROUND(K55+K62+K70+K78,5)</f>
        <v>0</v>
      </c>
    </row>
    <row r="80" spans="1:11" x14ac:dyDescent="0.25">
      <c r="A80" s="15"/>
      <c r="B80" s="15" t="s">
        <v>86</v>
      </c>
      <c r="C80" s="15"/>
      <c r="D80" s="15"/>
      <c r="E80" s="15"/>
      <c r="F80" s="16"/>
      <c r="G80" s="15"/>
      <c r="H80" s="15"/>
      <c r="I80" s="15"/>
      <c r="J80" s="22"/>
      <c r="K80" s="22"/>
    </row>
    <row r="81" spans="1:12" x14ac:dyDescent="0.25">
      <c r="A81" s="18"/>
      <c r="B81" s="18"/>
      <c r="C81" s="18"/>
      <c r="D81" s="18"/>
      <c r="E81" s="18" t="s">
        <v>75</v>
      </c>
      <c r="F81" s="19">
        <v>42824</v>
      </c>
      <c r="G81" s="18" t="s">
        <v>83</v>
      </c>
      <c r="H81" s="18" t="s">
        <v>85</v>
      </c>
      <c r="I81" s="18" t="s">
        <v>0</v>
      </c>
      <c r="J81" s="31">
        <v>3960</v>
      </c>
      <c r="K81" s="21"/>
      <c r="L81" s="18" t="s">
        <v>126</v>
      </c>
    </row>
    <row r="82" spans="1:12" x14ac:dyDescent="0.25">
      <c r="A82" s="18"/>
      <c r="B82" s="18"/>
      <c r="C82" s="18"/>
      <c r="D82" s="18"/>
      <c r="E82" s="18" t="s">
        <v>75</v>
      </c>
      <c r="F82" s="19">
        <v>42943</v>
      </c>
      <c r="G82" s="18" t="s">
        <v>83</v>
      </c>
      <c r="H82" s="18"/>
      <c r="I82" s="18" t="s">
        <v>0</v>
      </c>
      <c r="J82" s="29">
        <v>10150</v>
      </c>
      <c r="K82" s="21"/>
    </row>
    <row r="83" spans="1:12" ht="15.75" thickBot="1" x14ac:dyDescent="0.3">
      <c r="A83" s="18"/>
      <c r="B83" s="18"/>
      <c r="C83" s="18"/>
      <c r="D83" s="18"/>
      <c r="E83" s="18" t="s">
        <v>75</v>
      </c>
      <c r="F83" s="19">
        <v>42998</v>
      </c>
      <c r="G83" s="18" t="s">
        <v>83</v>
      </c>
      <c r="H83" s="18"/>
      <c r="I83" s="18" t="s">
        <v>0</v>
      </c>
      <c r="J83" s="30">
        <v>4350</v>
      </c>
      <c r="K83" s="23"/>
    </row>
    <row r="84" spans="1:12" x14ac:dyDescent="0.25">
      <c r="A84" s="18"/>
      <c r="B84" s="18" t="s">
        <v>84</v>
      </c>
      <c r="C84" s="18"/>
      <c r="D84" s="18"/>
      <c r="E84" s="18"/>
      <c r="F84" s="19"/>
      <c r="G84" s="18"/>
      <c r="H84" s="18"/>
      <c r="I84" s="18"/>
      <c r="J84" s="21">
        <f>ROUND(SUM(J80:J83),5)</f>
        <v>18460</v>
      </c>
      <c r="K84" s="21">
        <f>ROUND(SUM(K80:K83),5)</f>
        <v>0</v>
      </c>
    </row>
    <row r="85" spans="1:12" x14ac:dyDescent="0.25">
      <c r="A85" s="15"/>
      <c r="B85" s="15" t="s">
        <v>9</v>
      </c>
      <c r="C85" s="15"/>
      <c r="D85" s="15"/>
      <c r="E85" s="15"/>
      <c r="F85" s="16"/>
      <c r="G85" s="15"/>
      <c r="H85" s="15"/>
      <c r="I85" s="15"/>
      <c r="J85" s="22"/>
      <c r="K85" s="22"/>
    </row>
    <row r="86" spans="1:12" x14ac:dyDescent="0.25">
      <c r="A86" s="18"/>
      <c r="B86" s="18"/>
      <c r="C86" s="18"/>
      <c r="D86" s="18"/>
      <c r="E86" s="18" t="s">
        <v>75</v>
      </c>
      <c r="F86" s="19">
        <v>42766</v>
      </c>
      <c r="G86" s="18" t="s">
        <v>83</v>
      </c>
      <c r="H86" s="18"/>
      <c r="I86" s="18" t="s">
        <v>0</v>
      </c>
      <c r="J86" s="21">
        <v>2275</v>
      </c>
      <c r="K86" s="21"/>
    </row>
    <row r="87" spans="1:12" x14ac:dyDescent="0.25">
      <c r="A87" s="18"/>
      <c r="B87" s="18"/>
      <c r="C87" s="18"/>
      <c r="D87" s="18"/>
      <c r="E87" s="18" t="s">
        <v>75</v>
      </c>
      <c r="F87" s="19">
        <v>42830</v>
      </c>
      <c r="G87" s="18" t="s">
        <v>83</v>
      </c>
      <c r="H87" s="18"/>
      <c r="I87" s="18" t="s">
        <v>0</v>
      </c>
      <c r="J87" s="21">
        <v>1075</v>
      </c>
      <c r="K87" s="21"/>
    </row>
    <row r="88" spans="1:12" x14ac:dyDescent="0.25">
      <c r="A88" s="18"/>
      <c r="B88" s="18"/>
      <c r="C88" s="18"/>
      <c r="D88" s="18"/>
      <c r="E88" s="18" t="s">
        <v>75</v>
      </c>
      <c r="F88" s="19">
        <v>42901</v>
      </c>
      <c r="G88" s="18" t="s">
        <v>83</v>
      </c>
      <c r="H88" s="18"/>
      <c r="I88" s="18" t="s">
        <v>0</v>
      </c>
      <c r="J88" s="21">
        <v>2100</v>
      </c>
      <c r="K88" s="21"/>
    </row>
    <row r="89" spans="1:12" x14ac:dyDescent="0.25">
      <c r="A89" s="18"/>
      <c r="B89" s="18"/>
      <c r="C89" s="18"/>
      <c r="D89" s="18"/>
      <c r="E89" s="18" t="s">
        <v>81</v>
      </c>
      <c r="F89" s="19">
        <v>43046</v>
      </c>
      <c r="G89" s="18" t="s">
        <v>82</v>
      </c>
      <c r="H89" s="18" t="s">
        <v>79</v>
      </c>
      <c r="I89" s="18" t="s">
        <v>1</v>
      </c>
      <c r="J89" s="21"/>
      <c r="K89" s="21">
        <v>418.75</v>
      </c>
    </row>
    <row r="90" spans="1:12" ht="15.75" thickBot="1" x14ac:dyDescent="0.3">
      <c r="A90" s="18"/>
      <c r="B90" s="18"/>
      <c r="C90" s="18"/>
      <c r="D90" s="18"/>
      <c r="E90" s="18" t="s">
        <v>81</v>
      </c>
      <c r="F90" s="19">
        <v>43074</v>
      </c>
      <c r="G90" s="18" t="s">
        <v>80</v>
      </c>
      <c r="H90" s="18" t="s">
        <v>79</v>
      </c>
      <c r="I90" s="18" t="s">
        <v>1</v>
      </c>
      <c r="J90" s="23"/>
      <c r="K90" s="23">
        <v>418.75</v>
      </c>
    </row>
    <row r="91" spans="1:12" x14ac:dyDescent="0.25">
      <c r="A91" s="18"/>
      <c r="B91" s="18" t="s">
        <v>78</v>
      </c>
      <c r="C91" s="18"/>
      <c r="D91" s="18"/>
      <c r="E91" s="18"/>
      <c r="F91" s="19"/>
      <c r="G91" s="18"/>
      <c r="H91" s="18"/>
      <c r="I91" s="18"/>
      <c r="J91" s="29">
        <f>ROUND(SUM(J85:J90),5)</f>
        <v>5450</v>
      </c>
      <c r="K91" s="21">
        <f>ROUND(SUM(K85:K90),5)</f>
        <v>837.5</v>
      </c>
    </row>
    <row r="92" spans="1:12" x14ac:dyDescent="0.25">
      <c r="A92" s="15"/>
      <c r="B92" s="15" t="s">
        <v>10</v>
      </c>
      <c r="C92" s="15"/>
      <c r="D92" s="15"/>
      <c r="E92" s="15"/>
      <c r="F92" s="16"/>
      <c r="G92" s="15"/>
      <c r="H92" s="15"/>
      <c r="I92" s="15"/>
      <c r="J92" s="22"/>
      <c r="K92" s="22"/>
    </row>
    <row r="93" spans="1:12" x14ac:dyDescent="0.25">
      <c r="A93" s="15"/>
      <c r="B93" s="15"/>
      <c r="C93" s="15" t="s">
        <v>11</v>
      </c>
      <c r="D93" s="15"/>
      <c r="E93" s="15"/>
      <c r="F93" s="16"/>
      <c r="G93" s="15"/>
      <c r="H93" s="15"/>
      <c r="I93" s="15"/>
      <c r="J93" s="22"/>
      <c r="K93" s="22"/>
    </row>
    <row r="94" spans="1:12" hidden="1" x14ac:dyDescent="0.25">
      <c r="A94" s="18"/>
      <c r="B94" s="18"/>
      <c r="C94" s="18"/>
      <c r="D94" s="18"/>
      <c r="E94" s="18" t="s">
        <v>75</v>
      </c>
      <c r="F94" s="19">
        <v>42739</v>
      </c>
      <c r="G94" s="18" t="s">
        <v>77</v>
      </c>
      <c r="H94" s="18"/>
      <c r="I94" s="18" t="s">
        <v>0</v>
      </c>
      <c r="J94" s="21">
        <v>151.76</v>
      </c>
      <c r="K94" s="21"/>
    </row>
    <row r="95" spans="1:12" hidden="1" x14ac:dyDescent="0.25">
      <c r="A95" s="18"/>
      <c r="B95" s="18"/>
      <c r="C95" s="18"/>
      <c r="D95" s="18"/>
      <c r="E95" s="18" t="s">
        <v>75</v>
      </c>
      <c r="F95" s="19">
        <v>42769</v>
      </c>
      <c r="G95" s="18" t="s">
        <v>77</v>
      </c>
      <c r="H95" s="18"/>
      <c r="I95" s="18" t="s">
        <v>0</v>
      </c>
      <c r="J95" s="21">
        <v>151.53</v>
      </c>
      <c r="K95" s="21"/>
    </row>
    <row r="96" spans="1:12" hidden="1" x14ac:dyDescent="0.25">
      <c r="A96" s="18"/>
      <c r="B96" s="18"/>
      <c r="C96" s="18"/>
      <c r="D96" s="18"/>
      <c r="E96" s="18" t="s">
        <v>75</v>
      </c>
      <c r="F96" s="19">
        <v>42797</v>
      </c>
      <c r="G96" s="18" t="s">
        <v>77</v>
      </c>
      <c r="H96" s="18"/>
      <c r="I96" s="18" t="s">
        <v>0</v>
      </c>
      <c r="J96" s="21">
        <v>151.53</v>
      </c>
      <c r="K96" s="21"/>
    </row>
    <row r="97" spans="1:11" hidden="1" x14ac:dyDescent="0.25">
      <c r="A97" s="18"/>
      <c r="B97" s="18"/>
      <c r="C97" s="18"/>
      <c r="D97" s="18"/>
      <c r="E97" s="18" t="s">
        <v>75</v>
      </c>
      <c r="F97" s="19">
        <v>42830</v>
      </c>
      <c r="G97" s="18" t="s">
        <v>77</v>
      </c>
      <c r="H97" s="18"/>
      <c r="I97" s="18" t="s">
        <v>0</v>
      </c>
      <c r="J97" s="21">
        <v>151.53</v>
      </c>
      <c r="K97" s="21"/>
    </row>
    <row r="98" spans="1:11" hidden="1" x14ac:dyDescent="0.25">
      <c r="A98" s="18"/>
      <c r="B98" s="18"/>
      <c r="C98" s="18"/>
      <c r="D98" s="18"/>
      <c r="E98" s="18" t="s">
        <v>75</v>
      </c>
      <c r="F98" s="19">
        <v>42859</v>
      </c>
      <c r="G98" s="18" t="s">
        <v>77</v>
      </c>
      <c r="H98" s="18"/>
      <c r="I98" s="18" t="s">
        <v>0</v>
      </c>
      <c r="J98" s="21">
        <v>151.76</v>
      </c>
      <c r="K98" s="21"/>
    </row>
    <row r="99" spans="1:11" hidden="1" x14ac:dyDescent="0.25">
      <c r="A99" s="18"/>
      <c r="B99" s="18"/>
      <c r="C99" s="18"/>
      <c r="D99" s="18"/>
      <c r="E99" s="18" t="s">
        <v>75</v>
      </c>
      <c r="F99" s="19">
        <v>42888</v>
      </c>
      <c r="G99" s="18" t="s">
        <v>77</v>
      </c>
      <c r="H99" s="18"/>
      <c r="I99" s="18" t="s">
        <v>0</v>
      </c>
      <c r="J99" s="21">
        <v>151.76</v>
      </c>
      <c r="K99" s="21"/>
    </row>
    <row r="100" spans="1:11" hidden="1" x14ac:dyDescent="0.25">
      <c r="A100" s="18"/>
      <c r="B100" s="18"/>
      <c r="C100" s="18"/>
      <c r="D100" s="18"/>
      <c r="E100" s="18" t="s">
        <v>75</v>
      </c>
      <c r="F100" s="19">
        <v>42921</v>
      </c>
      <c r="G100" s="18" t="s">
        <v>77</v>
      </c>
      <c r="H100" s="18"/>
      <c r="I100" s="18" t="s">
        <v>0</v>
      </c>
      <c r="J100" s="21">
        <v>151.76</v>
      </c>
      <c r="K100" s="21"/>
    </row>
    <row r="101" spans="1:11" hidden="1" x14ac:dyDescent="0.25">
      <c r="A101" s="18"/>
      <c r="B101" s="18"/>
      <c r="C101" s="18"/>
      <c r="D101" s="18"/>
      <c r="E101" s="18" t="s">
        <v>75</v>
      </c>
      <c r="F101" s="19">
        <v>42951</v>
      </c>
      <c r="G101" s="18" t="s">
        <v>77</v>
      </c>
      <c r="H101" s="18"/>
      <c r="I101" s="18" t="s">
        <v>0</v>
      </c>
      <c r="J101" s="21">
        <v>151.94</v>
      </c>
      <c r="K101" s="21"/>
    </row>
    <row r="102" spans="1:11" hidden="1" x14ac:dyDescent="0.25">
      <c r="A102" s="18"/>
      <c r="B102" s="18"/>
      <c r="C102" s="18"/>
      <c r="D102" s="18"/>
      <c r="E102" s="18" t="s">
        <v>75</v>
      </c>
      <c r="F102" s="19">
        <v>42979</v>
      </c>
      <c r="G102" s="18" t="s">
        <v>77</v>
      </c>
      <c r="H102" s="18"/>
      <c r="I102" s="18" t="s">
        <v>0</v>
      </c>
      <c r="J102" s="21">
        <v>151.87</v>
      </c>
      <c r="K102" s="21"/>
    </row>
    <row r="103" spans="1:11" hidden="1" x14ac:dyDescent="0.25">
      <c r="A103" s="18"/>
      <c r="B103" s="18"/>
      <c r="C103" s="18"/>
      <c r="D103" s="18"/>
      <c r="E103" s="18" t="s">
        <v>75</v>
      </c>
      <c r="F103" s="19">
        <v>43013</v>
      </c>
      <c r="G103" s="18" t="s">
        <v>77</v>
      </c>
      <c r="H103" s="18"/>
      <c r="I103" s="18" t="s">
        <v>0</v>
      </c>
      <c r="J103" s="21">
        <v>151.87</v>
      </c>
      <c r="K103" s="21"/>
    </row>
    <row r="104" spans="1:11" hidden="1" x14ac:dyDescent="0.25">
      <c r="A104" s="18"/>
      <c r="B104" s="18"/>
      <c r="C104" s="18"/>
      <c r="D104" s="18"/>
      <c r="E104" s="18" t="s">
        <v>75</v>
      </c>
      <c r="F104" s="19">
        <v>43042</v>
      </c>
      <c r="G104" s="18" t="s">
        <v>77</v>
      </c>
      <c r="H104" s="18"/>
      <c r="I104" s="18" t="s">
        <v>0</v>
      </c>
      <c r="J104" s="21">
        <v>152.44999999999999</v>
      </c>
      <c r="K104" s="21"/>
    </row>
    <row r="105" spans="1:11" ht="15.75" hidden="1" thickBot="1" x14ac:dyDescent="0.3">
      <c r="A105" s="18"/>
      <c r="B105" s="18"/>
      <c r="C105" s="18"/>
      <c r="D105" s="18"/>
      <c r="E105" s="18" t="s">
        <v>75</v>
      </c>
      <c r="F105" s="19">
        <v>43070</v>
      </c>
      <c r="G105" s="18" t="s">
        <v>77</v>
      </c>
      <c r="H105" s="18"/>
      <c r="I105" s="18" t="s">
        <v>0</v>
      </c>
      <c r="J105" s="23">
        <v>152.44999999999999</v>
      </c>
      <c r="K105" s="23"/>
    </row>
    <row r="106" spans="1:11" x14ac:dyDescent="0.25">
      <c r="A106" s="18"/>
      <c r="B106" s="18"/>
      <c r="C106" s="18" t="s">
        <v>76</v>
      </c>
      <c r="D106" s="18"/>
      <c r="E106" s="18"/>
      <c r="F106" s="19"/>
      <c r="G106" s="18"/>
      <c r="H106" s="18"/>
      <c r="I106" s="18"/>
      <c r="J106" s="21">
        <f>ROUND(SUM(J93:J105),5)</f>
        <v>1822.21</v>
      </c>
      <c r="K106" s="21">
        <f>ROUND(SUM(K93:K105),5)</f>
        <v>0</v>
      </c>
    </row>
    <row r="107" spans="1:11" ht="15.75" thickBot="1" x14ac:dyDescent="0.3">
      <c r="A107" s="15"/>
      <c r="B107" s="15"/>
      <c r="C107" s="15" t="s">
        <v>12</v>
      </c>
      <c r="D107" s="15"/>
      <c r="E107" s="15"/>
      <c r="F107" s="16"/>
      <c r="G107" s="15"/>
      <c r="H107" s="15"/>
      <c r="I107" s="15"/>
      <c r="J107" s="22"/>
      <c r="K107" s="22"/>
    </row>
    <row r="108" spans="1:11" hidden="1" x14ac:dyDescent="0.25">
      <c r="A108" s="18"/>
      <c r="B108" s="18"/>
      <c r="C108" s="18"/>
      <c r="D108" s="18"/>
      <c r="E108" s="18" t="s">
        <v>75</v>
      </c>
      <c r="F108" s="19">
        <v>42744</v>
      </c>
      <c r="G108" s="18" t="s">
        <v>74</v>
      </c>
      <c r="H108" s="18"/>
      <c r="I108" s="18" t="s">
        <v>0</v>
      </c>
      <c r="J108" s="21">
        <v>25.74</v>
      </c>
      <c r="K108" s="21"/>
    </row>
    <row r="109" spans="1:11" hidden="1" x14ac:dyDescent="0.25">
      <c r="A109" s="18"/>
      <c r="B109" s="18"/>
      <c r="C109" s="18"/>
      <c r="D109" s="18"/>
      <c r="E109" s="18" t="s">
        <v>75</v>
      </c>
      <c r="F109" s="19">
        <v>42769</v>
      </c>
      <c r="G109" s="18" t="s">
        <v>74</v>
      </c>
      <c r="H109" s="18"/>
      <c r="I109" s="18" t="s">
        <v>0</v>
      </c>
      <c r="J109" s="21">
        <v>25.85</v>
      </c>
      <c r="K109" s="21"/>
    </row>
    <row r="110" spans="1:11" hidden="1" x14ac:dyDescent="0.25">
      <c r="A110" s="18"/>
      <c r="B110" s="18"/>
      <c r="C110" s="18"/>
      <c r="D110" s="18"/>
      <c r="E110" s="18" t="s">
        <v>75</v>
      </c>
      <c r="F110" s="19">
        <v>42844</v>
      </c>
      <c r="G110" s="18" t="s">
        <v>74</v>
      </c>
      <c r="H110" s="18"/>
      <c r="I110" s="18" t="s">
        <v>0</v>
      </c>
      <c r="J110" s="21">
        <v>50.74</v>
      </c>
      <c r="K110" s="21"/>
    </row>
    <row r="111" spans="1:11" hidden="1" x14ac:dyDescent="0.25">
      <c r="A111" s="18"/>
      <c r="B111" s="18"/>
      <c r="C111" s="18"/>
      <c r="D111" s="18"/>
      <c r="E111" s="18" t="s">
        <v>75</v>
      </c>
      <c r="F111" s="19">
        <v>42863</v>
      </c>
      <c r="G111" s="18" t="s">
        <v>74</v>
      </c>
      <c r="H111" s="18"/>
      <c r="I111" s="18" t="s">
        <v>0</v>
      </c>
      <c r="J111" s="21">
        <v>25.66</v>
      </c>
      <c r="K111" s="21"/>
    </row>
    <row r="112" spans="1:11" hidden="1" x14ac:dyDescent="0.25">
      <c r="A112" s="18"/>
      <c r="B112" s="18"/>
      <c r="C112" s="18"/>
      <c r="D112" s="18"/>
      <c r="E112" s="18" t="s">
        <v>75</v>
      </c>
      <c r="F112" s="19">
        <v>42898</v>
      </c>
      <c r="G112" s="18" t="s">
        <v>74</v>
      </c>
      <c r="H112" s="18"/>
      <c r="I112" s="18" t="s">
        <v>0</v>
      </c>
      <c r="J112" s="21">
        <v>25.43</v>
      </c>
      <c r="K112" s="21"/>
    </row>
    <row r="113" spans="1:11" hidden="1" x14ac:dyDescent="0.25">
      <c r="A113" s="18"/>
      <c r="B113" s="18"/>
      <c r="C113" s="18"/>
      <c r="D113" s="18"/>
      <c r="E113" s="18" t="s">
        <v>75</v>
      </c>
      <c r="F113" s="19">
        <v>42927</v>
      </c>
      <c r="G113" s="18" t="s">
        <v>74</v>
      </c>
      <c r="H113" s="18"/>
      <c r="I113" s="18" t="s">
        <v>0</v>
      </c>
      <c r="J113" s="21">
        <v>25.43</v>
      </c>
      <c r="K113" s="21"/>
    </row>
    <row r="114" spans="1:11" hidden="1" x14ac:dyDescent="0.25">
      <c r="A114" s="18"/>
      <c r="B114" s="18"/>
      <c r="C114" s="18"/>
      <c r="D114" s="18"/>
      <c r="E114" s="18" t="s">
        <v>75</v>
      </c>
      <c r="F114" s="19">
        <v>42954</v>
      </c>
      <c r="G114" s="18" t="s">
        <v>74</v>
      </c>
      <c r="H114" s="18"/>
      <c r="I114" s="18" t="s">
        <v>0</v>
      </c>
      <c r="J114" s="21">
        <v>17.03</v>
      </c>
      <c r="K114" s="21"/>
    </row>
    <row r="115" spans="1:11" hidden="1" x14ac:dyDescent="0.25">
      <c r="A115" s="18"/>
      <c r="B115" s="18"/>
      <c r="C115" s="18"/>
      <c r="D115" s="18"/>
      <c r="E115" s="18" t="s">
        <v>75</v>
      </c>
      <c r="F115" s="19">
        <v>42986</v>
      </c>
      <c r="G115" s="18" t="s">
        <v>74</v>
      </c>
      <c r="H115" s="18"/>
      <c r="I115" s="18" t="s">
        <v>0</v>
      </c>
      <c r="J115" s="21">
        <v>25.31</v>
      </c>
      <c r="K115" s="21"/>
    </row>
    <row r="116" spans="1:11" hidden="1" x14ac:dyDescent="0.25">
      <c r="A116" s="18"/>
      <c r="B116" s="18"/>
      <c r="C116" s="18"/>
      <c r="D116" s="18"/>
      <c r="E116" s="18" t="s">
        <v>75</v>
      </c>
      <c r="F116" s="19">
        <v>43014</v>
      </c>
      <c r="G116" s="18" t="s">
        <v>74</v>
      </c>
      <c r="H116" s="18"/>
      <c r="I116" s="18" t="s">
        <v>0</v>
      </c>
      <c r="J116" s="21">
        <v>25.55</v>
      </c>
      <c r="K116" s="21"/>
    </row>
    <row r="117" spans="1:11" hidden="1" x14ac:dyDescent="0.25">
      <c r="A117" s="18"/>
      <c r="B117" s="18"/>
      <c r="C117" s="18"/>
      <c r="D117" s="18"/>
      <c r="E117" s="18" t="s">
        <v>75</v>
      </c>
      <c r="F117" s="19">
        <v>43061</v>
      </c>
      <c r="G117" s="18" t="s">
        <v>74</v>
      </c>
      <c r="H117" s="18"/>
      <c r="I117" s="18" t="s">
        <v>0</v>
      </c>
      <c r="J117" s="21">
        <v>24.96</v>
      </c>
      <c r="K117" s="21"/>
    </row>
    <row r="118" spans="1:11" ht="15.75" hidden="1" thickBot="1" x14ac:dyDescent="0.3">
      <c r="A118" s="18"/>
      <c r="B118" s="18"/>
      <c r="C118" s="18"/>
      <c r="D118" s="18"/>
      <c r="E118" s="18" t="s">
        <v>75</v>
      </c>
      <c r="F118" s="19">
        <v>43096</v>
      </c>
      <c r="G118" s="18" t="s">
        <v>74</v>
      </c>
      <c r="H118" s="18"/>
      <c r="I118" s="18" t="s">
        <v>0</v>
      </c>
      <c r="J118" s="20">
        <v>24.62</v>
      </c>
      <c r="K118" s="20"/>
    </row>
    <row r="119" spans="1:11" ht="15.75" thickBot="1" x14ac:dyDescent="0.3">
      <c r="A119" s="18"/>
      <c r="B119" s="18"/>
      <c r="C119" s="18" t="s">
        <v>73</v>
      </c>
      <c r="D119" s="18"/>
      <c r="E119" s="18"/>
      <c r="F119" s="19"/>
      <c r="G119" s="18"/>
      <c r="H119" s="18"/>
      <c r="I119" s="18"/>
      <c r="J119" s="17">
        <f>ROUND(SUM(J107:J118),5)</f>
        <v>296.32</v>
      </c>
      <c r="K119" s="17">
        <f>ROUND(SUM(K107:K118),5)</f>
        <v>0</v>
      </c>
    </row>
    <row r="120" spans="1:11" ht="15.75" thickBot="1" x14ac:dyDescent="0.3">
      <c r="A120" s="18"/>
      <c r="B120" s="18" t="s">
        <v>13</v>
      </c>
      <c r="C120" s="18"/>
      <c r="D120" s="18"/>
      <c r="E120" s="18"/>
      <c r="F120" s="19"/>
      <c r="G120" s="18"/>
      <c r="H120" s="18"/>
      <c r="I120" s="18"/>
      <c r="J120" s="17">
        <f>ROUND(J106+J119,5)</f>
        <v>2118.5300000000002</v>
      </c>
      <c r="K120" s="17">
        <f>ROUND(K106+K119,5)</f>
        <v>0</v>
      </c>
    </row>
    <row r="121" spans="1:11" s="13" customFormat="1" ht="12" thickBot="1" x14ac:dyDescent="0.25">
      <c r="A121" s="15" t="s">
        <v>72</v>
      </c>
      <c r="B121" s="15"/>
      <c r="C121" s="15"/>
      <c r="D121" s="15"/>
      <c r="E121" s="15"/>
      <c r="F121" s="16"/>
      <c r="G121" s="15"/>
      <c r="H121" s="15"/>
      <c r="I121" s="15"/>
      <c r="J121" s="14">
        <f>ROUND(J17+J44+J47+J50+J79+J84+J91+J120,5)</f>
        <v>67038.25</v>
      </c>
      <c r="K121" s="14">
        <f>ROUND(K17+K44+K47+K50+K79+K84+K91+K120,5)</f>
        <v>2860.5</v>
      </c>
    </row>
    <row r="122" spans="1:11" ht="15.75" thickTop="1" x14ac:dyDescent="0.25"/>
    <row r="123" spans="1:11" x14ac:dyDescent="0.25">
      <c r="J123" s="36">
        <f>J121-K121</f>
        <v>64177.75</v>
      </c>
    </row>
  </sheetData>
  <pageMargins left="0.7" right="0.7" top="0.75" bottom="0.75" header="0.1" footer="0.3"/>
  <pageSetup orientation="portrait" r:id="rId1"/>
  <headerFooter>
    <oddHeader>&amp;L&amp;"Arial,Bold"&amp;8 12:03 PM
&amp;"Arial,Bold"&amp;8 01/04/18
&amp;"Arial,Bold"&amp;8 Cash Basis&amp;C&amp;"Arial,Bold"&amp;12 Roosevelt Ridge Homeowners Association
&amp;"Arial,Bold"&amp;14 Transaction Detail By Account
&amp;"Arial,Bold"&amp;10 January through December 2017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46"/>
  <sheetViews>
    <sheetView tabSelected="1" zoomScale="85" zoomScaleNormal="85" workbookViewId="0">
      <selection activeCell="D25" sqref="D25"/>
    </sheetView>
  </sheetViews>
  <sheetFormatPr defaultRowHeight="15" x14ac:dyDescent="0.25"/>
  <cols>
    <col min="3" max="3" width="12" bestFit="1" customWidth="1"/>
    <col min="6" max="6" width="18.85546875" bestFit="1" customWidth="1"/>
    <col min="7" max="7" width="28.5703125" bestFit="1" customWidth="1"/>
    <col min="8" max="8" width="18.140625" bestFit="1" customWidth="1"/>
    <col min="9" max="9" width="11" bestFit="1" customWidth="1"/>
    <col min="10" max="10" width="18.85546875" style="1" bestFit="1" customWidth="1"/>
    <col min="11" max="11" width="29.140625" bestFit="1" customWidth="1"/>
    <col min="12" max="12" width="17.42578125" bestFit="1" customWidth="1"/>
    <col min="13" max="13" width="11" customWidth="1"/>
    <col min="14" max="14" width="18.85546875" style="1" bestFit="1" customWidth="1"/>
    <col min="15" max="15" width="27.42578125" bestFit="1" customWidth="1"/>
    <col min="16" max="16" width="33.42578125" bestFit="1" customWidth="1"/>
    <col min="18" max="18" width="18.85546875" bestFit="1" customWidth="1"/>
    <col min="19" max="19" width="24.5703125" bestFit="1" customWidth="1"/>
    <col min="20" max="20" width="12.28515625" bestFit="1" customWidth="1"/>
  </cols>
  <sheetData>
    <row r="2" spans="3:20" x14ac:dyDescent="0.25">
      <c r="F2" s="41" t="s">
        <v>40</v>
      </c>
      <c r="G2" s="42"/>
      <c r="H2" s="43"/>
      <c r="J2" s="41" t="s">
        <v>131</v>
      </c>
      <c r="K2" s="42"/>
      <c r="L2" s="43"/>
      <c r="N2" s="41" t="s">
        <v>130</v>
      </c>
      <c r="O2" s="42"/>
      <c r="P2" s="43"/>
      <c r="R2" s="41" t="s">
        <v>39</v>
      </c>
      <c r="S2" s="42"/>
      <c r="T2" s="43"/>
    </row>
    <row r="3" spans="3:20" x14ac:dyDescent="0.25">
      <c r="C3" t="s">
        <v>14</v>
      </c>
      <c r="F3" s="4" t="s">
        <v>18</v>
      </c>
      <c r="G3" s="6" t="s">
        <v>43</v>
      </c>
      <c r="H3" s="6" t="s">
        <v>48</v>
      </c>
      <c r="J3" s="4" t="s">
        <v>18</v>
      </c>
      <c r="K3" s="6" t="s">
        <v>43</v>
      </c>
      <c r="L3" s="6" t="s">
        <v>48</v>
      </c>
      <c r="N3" s="4" t="s">
        <v>18</v>
      </c>
      <c r="O3" s="6" t="s">
        <v>43</v>
      </c>
      <c r="P3" s="6" t="s">
        <v>48</v>
      </c>
      <c r="R3" s="4" t="s">
        <v>18</v>
      </c>
      <c r="S3" s="6" t="s">
        <v>43</v>
      </c>
      <c r="T3" s="6" t="s">
        <v>48</v>
      </c>
    </row>
    <row r="4" spans="3:20" x14ac:dyDescent="0.25">
      <c r="C4" s="3">
        <v>24</v>
      </c>
      <c r="D4" t="s">
        <v>15</v>
      </c>
      <c r="F4" s="11">
        <v>1800</v>
      </c>
      <c r="G4" t="s">
        <v>22</v>
      </c>
      <c r="H4" t="s">
        <v>132</v>
      </c>
      <c r="J4" s="11">
        <v>1822.21</v>
      </c>
      <c r="K4" t="s">
        <v>22</v>
      </c>
      <c r="L4" t="s">
        <v>67</v>
      </c>
      <c r="N4" s="11">
        <v>1822.21</v>
      </c>
      <c r="O4" t="s">
        <v>22</v>
      </c>
      <c r="P4" t="s">
        <v>67</v>
      </c>
      <c r="R4" s="1">
        <v>1641.99</v>
      </c>
      <c r="S4" t="s">
        <v>22</v>
      </c>
    </row>
    <row r="5" spans="3:20" x14ac:dyDescent="0.25">
      <c r="C5" s="2">
        <v>1000</v>
      </c>
      <c r="D5" t="s">
        <v>17</v>
      </c>
      <c r="F5" s="11">
        <v>300</v>
      </c>
      <c r="G5" t="s">
        <v>2</v>
      </c>
      <c r="H5" t="s">
        <v>132</v>
      </c>
      <c r="J5" s="11">
        <v>294.62</v>
      </c>
      <c r="K5" t="s">
        <v>2</v>
      </c>
      <c r="L5" t="s">
        <v>67</v>
      </c>
      <c r="N5" s="11">
        <v>294.62</v>
      </c>
      <c r="O5" t="s">
        <v>2</v>
      </c>
      <c r="P5" t="s">
        <v>67</v>
      </c>
      <c r="R5" s="1">
        <v>104</v>
      </c>
      <c r="S5" t="s">
        <v>2</v>
      </c>
    </row>
    <row r="6" spans="3:20" x14ac:dyDescent="0.25">
      <c r="C6" s="2">
        <f>C5*C4</f>
        <v>24000</v>
      </c>
      <c r="D6" t="s">
        <v>16</v>
      </c>
      <c r="F6" s="11">
        <v>450</v>
      </c>
      <c r="G6" t="s">
        <v>19</v>
      </c>
      <c r="H6" t="s">
        <v>132</v>
      </c>
      <c r="J6" s="11">
        <v>123.56</v>
      </c>
      <c r="K6" t="s">
        <v>128</v>
      </c>
      <c r="L6" t="s">
        <v>142</v>
      </c>
      <c r="N6" s="11">
        <v>123.56</v>
      </c>
      <c r="O6" t="s">
        <v>128</v>
      </c>
      <c r="P6" t="s">
        <v>142</v>
      </c>
      <c r="R6" s="1">
        <v>429</v>
      </c>
      <c r="S6" t="s">
        <v>19</v>
      </c>
    </row>
    <row r="7" spans="3:20" x14ac:dyDescent="0.25">
      <c r="F7" s="11">
        <v>300</v>
      </c>
      <c r="G7" t="s">
        <v>20</v>
      </c>
      <c r="H7" t="s">
        <v>132</v>
      </c>
      <c r="J7" s="11">
        <v>439</v>
      </c>
      <c r="K7" t="s">
        <v>19</v>
      </c>
      <c r="L7" t="s">
        <v>67</v>
      </c>
      <c r="N7" s="11">
        <v>439</v>
      </c>
      <c r="O7" t="s">
        <v>19</v>
      </c>
      <c r="P7" t="s">
        <v>67</v>
      </c>
      <c r="R7" s="1">
        <v>450</v>
      </c>
      <c r="S7" t="s">
        <v>20</v>
      </c>
    </row>
    <row r="8" spans="3:20" x14ac:dyDescent="0.25">
      <c r="F8" s="1">
        <v>3500</v>
      </c>
      <c r="G8" t="s">
        <v>66</v>
      </c>
      <c r="H8" t="s">
        <v>132</v>
      </c>
      <c r="J8" s="11">
        <v>300</v>
      </c>
      <c r="K8" t="s">
        <v>20</v>
      </c>
      <c r="L8" t="s">
        <v>67</v>
      </c>
      <c r="N8" s="11">
        <v>300</v>
      </c>
      <c r="O8" t="s">
        <v>20</v>
      </c>
      <c r="P8" t="s">
        <v>67</v>
      </c>
      <c r="R8" s="1">
        <v>584</v>
      </c>
      <c r="S8" t="s">
        <v>21</v>
      </c>
    </row>
    <row r="9" spans="3:20" x14ac:dyDescent="0.25">
      <c r="F9" s="11">
        <v>800</v>
      </c>
      <c r="G9" t="s">
        <v>21</v>
      </c>
      <c r="H9" t="s">
        <v>132</v>
      </c>
      <c r="J9" s="1">
        <v>5105</v>
      </c>
      <c r="K9" t="s">
        <v>66</v>
      </c>
      <c r="L9" t="s">
        <v>67</v>
      </c>
      <c r="N9" s="1">
        <v>5105</v>
      </c>
      <c r="O9" t="s">
        <v>66</v>
      </c>
      <c r="P9" t="s">
        <v>67</v>
      </c>
      <c r="R9" s="1">
        <v>284</v>
      </c>
      <c r="S9" t="s">
        <v>23</v>
      </c>
    </row>
    <row r="10" spans="3:20" ht="15.75" thickBot="1" x14ac:dyDescent="0.3">
      <c r="F10" s="11">
        <v>1500</v>
      </c>
      <c r="G10" t="s">
        <v>57</v>
      </c>
      <c r="H10" t="s">
        <v>132</v>
      </c>
      <c r="J10" s="11">
        <v>787.5</v>
      </c>
      <c r="K10" t="s">
        <v>21</v>
      </c>
      <c r="L10" t="s">
        <v>67</v>
      </c>
      <c r="N10" s="11">
        <v>787.5</v>
      </c>
      <c r="O10" t="s">
        <v>21</v>
      </c>
      <c r="P10" t="s">
        <v>67</v>
      </c>
      <c r="R10" s="5">
        <f>SUM(R4:R9)</f>
        <v>3492.99</v>
      </c>
      <c r="S10" t="s">
        <v>24</v>
      </c>
    </row>
    <row r="11" spans="3:20" ht="15.75" thickTop="1" x14ac:dyDescent="0.25">
      <c r="F11" s="11">
        <v>300</v>
      </c>
      <c r="G11" t="s">
        <v>23</v>
      </c>
      <c r="H11" t="s">
        <v>132</v>
      </c>
      <c r="J11" s="11">
        <v>1676</v>
      </c>
      <c r="K11" t="s">
        <v>57</v>
      </c>
      <c r="L11" t="s">
        <v>67</v>
      </c>
      <c r="N11" s="11">
        <v>1676</v>
      </c>
      <c r="O11" t="s">
        <v>57</v>
      </c>
      <c r="P11" t="s">
        <v>67</v>
      </c>
      <c r="R11" s="10"/>
    </row>
    <row r="12" spans="3:20" ht="15.75" thickBot="1" x14ac:dyDescent="0.3">
      <c r="F12" s="5">
        <f>SUM(F4:F11)</f>
        <v>8950</v>
      </c>
      <c r="G12" s="6" t="s">
        <v>24</v>
      </c>
      <c r="J12" s="11">
        <v>296.32</v>
      </c>
      <c r="K12" t="s">
        <v>23</v>
      </c>
      <c r="L12" t="s">
        <v>67</v>
      </c>
      <c r="N12" s="11">
        <v>296.32</v>
      </c>
      <c r="O12" t="s">
        <v>23</v>
      </c>
      <c r="P12" t="s">
        <v>67</v>
      </c>
      <c r="R12" s="10"/>
    </row>
    <row r="13" spans="3:20" ht="16.5" thickTop="1" thickBot="1" x14ac:dyDescent="0.3">
      <c r="F13" s="1"/>
      <c r="J13" s="5">
        <f>SUM(J4:J12)</f>
        <v>10844.21</v>
      </c>
      <c r="K13" s="6" t="s">
        <v>24</v>
      </c>
      <c r="N13" s="5">
        <f>SUM(N4:N12)</f>
        <v>10844.21</v>
      </c>
      <c r="O13" s="6" t="s">
        <v>24</v>
      </c>
    </row>
    <row r="14" spans="3:20" ht="15.75" thickTop="1" x14ac:dyDescent="0.25">
      <c r="F14" s="4" t="s">
        <v>41</v>
      </c>
      <c r="G14" s="6" t="s">
        <v>43</v>
      </c>
      <c r="H14" s="6" t="s">
        <v>48</v>
      </c>
      <c r="R14" s="4" t="s">
        <v>41</v>
      </c>
      <c r="S14" s="6" t="s">
        <v>43</v>
      </c>
      <c r="T14" s="6" t="s">
        <v>48</v>
      </c>
    </row>
    <row r="15" spans="3:20" x14ac:dyDescent="0.25">
      <c r="F15" s="1">
        <v>3500</v>
      </c>
      <c r="G15" t="s">
        <v>46</v>
      </c>
      <c r="H15" t="s">
        <v>44</v>
      </c>
      <c r="J15" s="4" t="s">
        <v>41</v>
      </c>
      <c r="K15" s="6" t="s">
        <v>43</v>
      </c>
      <c r="L15" s="6" t="s">
        <v>48</v>
      </c>
      <c r="N15" s="4" t="s">
        <v>41</v>
      </c>
      <c r="O15" s="6" t="s">
        <v>43</v>
      </c>
      <c r="P15" s="6" t="s">
        <v>48</v>
      </c>
      <c r="R15" s="1">
        <v>2000</v>
      </c>
      <c r="S15" t="s">
        <v>29</v>
      </c>
      <c r="T15" t="s">
        <v>127</v>
      </c>
    </row>
    <row r="16" spans="3:20" x14ac:dyDescent="0.25">
      <c r="F16" s="1">
        <v>250</v>
      </c>
      <c r="G16" t="s">
        <v>139</v>
      </c>
      <c r="J16" s="1">
        <v>5000</v>
      </c>
      <c r="K16" t="s">
        <v>29</v>
      </c>
      <c r="L16" t="s">
        <v>59</v>
      </c>
      <c r="N16" s="34">
        <v>2000</v>
      </c>
      <c r="O16" s="35" t="s">
        <v>29</v>
      </c>
      <c r="P16" s="35" t="s">
        <v>127</v>
      </c>
      <c r="R16" s="1">
        <v>1960</v>
      </c>
      <c r="S16" t="s">
        <v>30</v>
      </c>
      <c r="T16" t="s">
        <v>127</v>
      </c>
    </row>
    <row r="17" spans="6:16" x14ac:dyDescent="0.25">
      <c r="F17" s="1">
        <v>1200</v>
      </c>
      <c r="G17" t="s">
        <v>31</v>
      </c>
      <c r="H17" t="s">
        <v>45</v>
      </c>
      <c r="J17" s="1">
        <v>2000</v>
      </c>
      <c r="K17" t="s">
        <v>30</v>
      </c>
      <c r="L17" t="s">
        <v>59</v>
      </c>
      <c r="N17" s="34">
        <v>1960</v>
      </c>
      <c r="O17" s="35" t="s">
        <v>30</v>
      </c>
      <c r="P17" s="35" t="s">
        <v>127</v>
      </c>
    </row>
    <row r="18" spans="6:16" x14ac:dyDescent="0.25">
      <c r="F18" s="1">
        <v>500</v>
      </c>
      <c r="G18" t="s">
        <v>32</v>
      </c>
      <c r="H18" t="s">
        <v>51</v>
      </c>
      <c r="J18" s="1">
        <v>1200</v>
      </c>
      <c r="K18" t="s">
        <v>31</v>
      </c>
      <c r="L18" t="s">
        <v>59</v>
      </c>
      <c r="N18" s="1">
        <v>5000</v>
      </c>
      <c r="O18" t="s">
        <v>29</v>
      </c>
      <c r="P18" t="s">
        <v>59</v>
      </c>
    </row>
    <row r="19" spans="6:16" x14ac:dyDescent="0.25">
      <c r="F19" s="1">
        <v>750</v>
      </c>
      <c r="G19" t="s">
        <v>140</v>
      </c>
      <c r="J19" s="1">
        <v>1350</v>
      </c>
      <c r="K19" t="s">
        <v>32</v>
      </c>
      <c r="L19" t="s">
        <v>59</v>
      </c>
      <c r="N19" s="1">
        <v>2000</v>
      </c>
      <c r="O19" t="s">
        <v>30</v>
      </c>
      <c r="P19" t="s">
        <v>59</v>
      </c>
    </row>
    <row r="20" spans="6:16" x14ac:dyDescent="0.25">
      <c r="F20" s="1">
        <v>4500</v>
      </c>
      <c r="G20" t="s">
        <v>34</v>
      </c>
      <c r="H20" t="s">
        <v>52</v>
      </c>
      <c r="J20" s="1">
        <v>600</v>
      </c>
      <c r="K20" t="s">
        <v>33</v>
      </c>
      <c r="L20" t="s">
        <v>59</v>
      </c>
      <c r="N20" s="1">
        <v>1200</v>
      </c>
      <c r="O20" t="s">
        <v>31</v>
      </c>
      <c r="P20" t="s">
        <v>59</v>
      </c>
    </row>
    <row r="21" spans="6:16" x14ac:dyDescent="0.25">
      <c r="F21" s="7">
        <v>-2250</v>
      </c>
      <c r="G21" t="s">
        <v>55</v>
      </c>
      <c r="H21" s="9" t="s">
        <v>134</v>
      </c>
      <c r="J21" s="1">
        <v>1075</v>
      </c>
      <c r="K21" t="s">
        <v>34</v>
      </c>
      <c r="L21" t="s">
        <v>63</v>
      </c>
      <c r="N21" s="1">
        <v>1350</v>
      </c>
      <c r="O21" t="s">
        <v>32</v>
      </c>
      <c r="P21" t="s">
        <v>59</v>
      </c>
    </row>
    <row r="22" spans="6:16" x14ac:dyDescent="0.25">
      <c r="F22" s="1">
        <v>1200</v>
      </c>
      <c r="G22" t="s">
        <v>133</v>
      </c>
      <c r="J22" s="1">
        <v>2100</v>
      </c>
      <c r="K22" t="s">
        <v>34</v>
      </c>
      <c r="L22" t="s">
        <v>58</v>
      </c>
      <c r="N22" s="1">
        <v>600</v>
      </c>
      <c r="O22" t="s">
        <v>33</v>
      </c>
      <c r="P22" t="s">
        <v>59</v>
      </c>
    </row>
    <row r="23" spans="6:16" x14ac:dyDescent="0.25">
      <c r="F23" s="1">
        <v>450</v>
      </c>
      <c r="G23" t="s">
        <v>28</v>
      </c>
      <c r="H23" t="s">
        <v>148</v>
      </c>
      <c r="J23" s="11">
        <v>2800</v>
      </c>
      <c r="K23" t="s">
        <v>141</v>
      </c>
      <c r="L23" t="s">
        <v>71</v>
      </c>
      <c r="N23" s="34">
        <v>2275</v>
      </c>
      <c r="O23" s="35" t="s">
        <v>34</v>
      </c>
      <c r="P23" s="35" t="s">
        <v>129</v>
      </c>
    </row>
    <row r="24" spans="6:16" ht="15.75" thickBot="1" x14ac:dyDescent="0.3">
      <c r="F24" s="5">
        <f>SUM(F15:F23)</f>
        <v>10100</v>
      </c>
      <c r="G24" s="6" t="s">
        <v>26</v>
      </c>
      <c r="J24" s="1">
        <v>2080</v>
      </c>
      <c r="K24" t="s">
        <v>27</v>
      </c>
      <c r="L24" t="s">
        <v>65</v>
      </c>
      <c r="N24" s="1">
        <v>1075</v>
      </c>
      <c r="O24" t="s">
        <v>34</v>
      </c>
      <c r="P24" t="s">
        <v>63</v>
      </c>
    </row>
    <row r="25" spans="6:16" ht="15.75" thickTop="1" x14ac:dyDescent="0.25">
      <c r="J25" s="1">
        <v>600</v>
      </c>
      <c r="K25" t="s">
        <v>28</v>
      </c>
      <c r="L25" t="s">
        <v>71</v>
      </c>
      <c r="N25" s="1">
        <v>2100</v>
      </c>
      <c r="O25" t="s">
        <v>34</v>
      </c>
      <c r="P25" t="s">
        <v>58</v>
      </c>
    </row>
    <row r="26" spans="6:16" x14ac:dyDescent="0.25">
      <c r="F26" s="4" t="s">
        <v>42</v>
      </c>
      <c r="G26" s="6" t="s">
        <v>43</v>
      </c>
      <c r="H26" s="6" t="s">
        <v>48</v>
      </c>
      <c r="J26" s="1">
        <v>493.73</v>
      </c>
      <c r="K26" t="s">
        <v>28</v>
      </c>
      <c r="L26" t="s">
        <v>70</v>
      </c>
      <c r="N26" s="7">
        <v>-1675</v>
      </c>
      <c r="O26" t="s">
        <v>55</v>
      </c>
      <c r="P26" t="s">
        <v>64</v>
      </c>
    </row>
    <row r="27" spans="6:16" x14ac:dyDescent="0.25">
      <c r="F27" s="1">
        <v>0</v>
      </c>
      <c r="G27" t="s">
        <v>53</v>
      </c>
      <c r="H27" t="s">
        <v>47</v>
      </c>
      <c r="J27" s="1">
        <v>2716</v>
      </c>
      <c r="K27" t="s">
        <v>28</v>
      </c>
      <c r="L27" t="s">
        <v>68</v>
      </c>
      <c r="N27" s="11">
        <v>2800</v>
      </c>
      <c r="O27" t="s">
        <v>141</v>
      </c>
      <c r="P27" t="s">
        <v>71</v>
      </c>
    </row>
    <row r="28" spans="6:16" x14ac:dyDescent="0.25">
      <c r="F28" s="1">
        <v>1200</v>
      </c>
      <c r="G28" t="s">
        <v>50</v>
      </c>
      <c r="H28" t="s">
        <v>135</v>
      </c>
      <c r="J28" s="1">
        <v>1475</v>
      </c>
      <c r="K28" t="s">
        <v>28</v>
      </c>
      <c r="L28" t="s">
        <v>69</v>
      </c>
      <c r="N28" s="1">
        <v>2080</v>
      </c>
      <c r="O28" t="s">
        <v>27</v>
      </c>
      <c r="P28" t="s">
        <v>65</v>
      </c>
    </row>
    <row r="29" spans="6:16" ht="15.75" thickBot="1" x14ac:dyDescent="0.3">
      <c r="F29" s="1">
        <v>650</v>
      </c>
      <c r="G29" t="s">
        <v>25</v>
      </c>
      <c r="H29" t="s">
        <v>54</v>
      </c>
      <c r="J29" s="5">
        <f>SUM(J16:J28)</f>
        <v>23489.73</v>
      </c>
      <c r="K29" s="6" t="s">
        <v>26</v>
      </c>
      <c r="N29" s="1">
        <v>600</v>
      </c>
      <c r="O29" t="s">
        <v>28</v>
      </c>
      <c r="P29" t="s">
        <v>71</v>
      </c>
    </row>
    <row r="30" spans="6:16" ht="15.75" thickTop="1" x14ac:dyDescent="0.25">
      <c r="F30" s="1"/>
      <c r="N30" s="1">
        <v>493.73</v>
      </c>
      <c r="O30" t="s">
        <v>28</v>
      </c>
      <c r="P30" t="s">
        <v>70</v>
      </c>
    </row>
    <row r="31" spans="6:16" ht="15.75" thickBot="1" x14ac:dyDescent="0.3">
      <c r="F31" s="5">
        <f>SUM(F27:F30)</f>
        <v>1850</v>
      </c>
      <c r="G31" s="6" t="s">
        <v>38</v>
      </c>
      <c r="J31" s="4" t="s">
        <v>42</v>
      </c>
      <c r="K31" s="6" t="s">
        <v>43</v>
      </c>
      <c r="L31" s="6" t="s">
        <v>48</v>
      </c>
      <c r="N31" s="1">
        <v>2716</v>
      </c>
      <c r="O31" t="s">
        <v>28</v>
      </c>
      <c r="P31" t="s">
        <v>68</v>
      </c>
    </row>
    <row r="32" spans="6:16" ht="15.75" thickTop="1" x14ac:dyDescent="0.25">
      <c r="J32" s="1">
        <v>6720</v>
      </c>
      <c r="K32" t="s">
        <v>35</v>
      </c>
      <c r="L32" t="s">
        <v>61</v>
      </c>
      <c r="N32" s="1">
        <v>1475</v>
      </c>
      <c r="O32" t="s">
        <v>28</v>
      </c>
      <c r="P32" t="s">
        <v>69</v>
      </c>
    </row>
    <row r="33" spans="6:16" ht="15.75" thickBot="1" x14ac:dyDescent="0.3">
      <c r="F33" s="1">
        <f>SUM(F31,F24,F10)</f>
        <v>13450</v>
      </c>
      <c r="J33" s="1">
        <v>4350</v>
      </c>
      <c r="K33" s="33" t="s">
        <v>125</v>
      </c>
      <c r="L33" t="s">
        <v>60</v>
      </c>
      <c r="N33" s="5">
        <f>SUM(N16:N32)</f>
        <v>28049.73</v>
      </c>
      <c r="O33" s="6" t="s">
        <v>26</v>
      </c>
    </row>
    <row r="34" spans="6:16" ht="15.75" thickTop="1" x14ac:dyDescent="0.25">
      <c r="F34" s="1">
        <v>28980</v>
      </c>
      <c r="G34" t="s">
        <v>56</v>
      </c>
      <c r="J34" s="1">
        <f>9735-7000</f>
        <v>2735</v>
      </c>
      <c r="K34" t="s">
        <v>36</v>
      </c>
      <c r="L34" t="s">
        <v>60</v>
      </c>
    </row>
    <row r="35" spans="6:16" ht="15.75" thickBot="1" x14ac:dyDescent="0.3">
      <c r="F35" s="38">
        <f>F34-F33</f>
        <v>15530</v>
      </c>
      <c r="G35" t="s">
        <v>138</v>
      </c>
      <c r="J35" s="1">
        <v>7000</v>
      </c>
      <c r="K35" t="s">
        <v>37</v>
      </c>
      <c r="L35" t="s">
        <v>60</v>
      </c>
      <c r="N35" s="4" t="s">
        <v>42</v>
      </c>
      <c r="O35" s="6" t="s">
        <v>43</v>
      </c>
      <c r="P35" s="6" t="s">
        <v>48</v>
      </c>
    </row>
    <row r="36" spans="6:16" ht="15.75" thickTop="1" x14ac:dyDescent="0.25">
      <c r="J36" s="1">
        <v>3776.06</v>
      </c>
      <c r="K36" t="s">
        <v>124</v>
      </c>
      <c r="L36" t="s">
        <v>62</v>
      </c>
      <c r="N36" s="1">
        <v>6720</v>
      </c>
      <c r="O36" t="s">
        <v>35</v>
      </c>
      <c r="P36" t="s">
        <v>61</v>
      </c>
    </row>
    <row r="37" spans="6:16" ht="15.75" thickBot="1" x14ac:dyDescent="0.3">
      <c r="J37" s="5">
        <f>SUM(J32:J36)</f>
        <v>24581.06</v>
      </c>
      <c r="K37" s="6" t="s">
        <v>38</v>
      </c>
      <c r="N37" s="1">
        <v>4350</v>
      </c>
      <c r="O37" s="33" t="s">
        <v>125</v>
      </c>
      <c r="P37" t="s">
        <v>60</v>
      </c>
    </row>
    <row r="38" spans="6:16" ht="15.75" thickTop="1" x14ac:dyDescent="0.25">
      <c r="N38" s="1">
        <f>9735-7000</f>
        <v>2735</v>
      </c>
      <c r="O38" t="s">
        <v>36</v>
      </c>
      <c r="P38" t="s">
        <v>60</v>
      </c>
    </row>
    <row r="39" spans="6:16" x14ac:dyDescent="0.25">
      <c r="J39" s="1">
        <f>SUM(J37,J29,J13)</f>
        <v>58915</v>
      </c>
      <c r="K39" t="s">
        <v>136</v>
      </c>
      <c r="N39" s="1">
        <v>7000</v>
      </c>
      <c r="O39" t="s">
        <v>37</v>
      </c>
      <c r="P39" t="s">
        <v>60</v>
      </c>
    </row>
    <row r="40" spans="6:16" x14ac:dyDescent="0.25">
      <c r="J40" s="1">
        <v>28980</v>
      </c>
      <c r="K40" t="s">
        <v>56</v>
      </c>
      <c r="N40" s="1">
        <v>3776.06</v>
      </c>
      <c r="O40" t="s">
        <v>124</v>
      </c>
      <c r="P40" t="s">
        <v>62</v>
      </c>
    </row>
    <row r="41" spans="6:16" ht="15.75" thickBot="1" x14ac:dyDescent="0.3">
      <c r="J41" s="37">
        <f>J40-J39</f>
        <v>-29935</v>
      </c>
      <c r="K41" t="s">
        <v>49</v>
      </c>
      <c r="N41" s="5">
        <f>SUM(N36:N40)</f>
        <v>24581.06</v>
      </c>
      <c r="O41" s="6" t="s">
        <v>38</v>
      </c>
    </row>
    <row r="42" spans="6:16" ht="15.75" thickTop="1" x14ac:dyDescent="0.25"/>
    <row r="44" spans="6:16" x14ac:dyDescent="0.25">
      <c r="N44" s="1">
        <f>SUM(N41,N33,N13)</f>
        <v>63475</v>
      </c>
      <c r="O44" t="s">
        <v>137</v>
      </c>
    </row>
    <row r="45" spans="6:16" x14ac:dyDescent="0.25">
      <c r="N45" s="1">
        <v>28980</v>
      </c>
      <c r="O45" t="s">
        <v>56</v>
      </c>
    </row>
    <row r="46" spans="6:16" x14ac:dyDescent="0.25">
      <c r="N46" s="8">
        <f>N45-N44</f>
        <v>-34495</v>
      </c>
      <c r="O46" t="s">
        <v>49</v>
      </c>
    </row>
  </sheetData>
  <mergeCells count="4">
    <mergeCell ref="F2:H2"/>
    <mergeCell ref="N2:P2"/>
    <mergeCell ref="R2:T2"/>
    <mergeCell ref="J2:L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HOA Fee Balances 2018-02</vt:lpstr>
      <vt:lpstr>2017 HOA Financials</vt:lpstr>
      <vt:lpstr>Ted Reports</vt:lpstr>
      <vt:lpstr>'2017 HOA Financials'!Print_Titles</vt:lpstr>
      <vt:lpstr>'HOA Fee Balances 2018-02'!Print_Titles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Theodore Bertele</cp:lastModifiedBy>
  <dcterms:created xsi:type="dcterms:W3CDTF">2017-08-25T16:38:48Z</dcterms:created>
  <dcterms:modified xsi:type="dcterms:W3CDTF">2018-05-14T19:04:04Z</dcterms:modified>
</cp:coreProperties>
</file>